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6.xml" ContentType="application/vnd.openxmlformats-officedocument.drawing+xml"/>
  <Override PartName="/xl/drawings/drawing5.xml" ContentType="application/vnd.openxmlformats-officedocument.drawing+xml"/>
  <Override PartName="/xl/drawings/drawing4.xml" ContentType="application/vnd.openxmlformats-officedocument.drawing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2.xml" ContentType="application/vnd.openxmlformats-officedocument.drawing+xml"/>
  <Override PartName="/xl/theme/theme1.xml" ContentType="application/vnd.openxmlformats-officedocument.theme+xml"/>
  <Override PartName="/xl/drawings/drawing3.xml" ContentType="application/vnd.openxmlformats-officedocument.drawing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comments2.xml" ContentType="application/vnd.openxmlformats-officedocument.spreadsheetml.comments+xml"/>
  <Override PartName="/xl/externalLinks/externalLink1.xml" ContentType="application/vnd.openxmlformats-officedocument.spreadsheetml.externalLink+xml"/>
  <Override PartName="/xl/comments1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se Perez\Dropbox\JOSE C PEREZ CORTES\2021\Pza\POAI\"/>
    </mc:Choice>
  </mc:AlternateContent>
  <bookViews>
    <workbookView xWindow="0" yWindow="0" windowWidth="20490" windowHeight="6855" activeTab="6"/>
  </bookViews>
  <sheets>
    <sheet name="OAP" sheetId="20" r:id="rId1"/>
    <sheet name="SAGYMA" sheetId="22" r:id="rId2"/>
    <sheet name="SGBS" sheetId="23" r:id="rId3"/>
    <sheet name="SGG" sheetId="24" r:id="rId4"/>
    <sheet name="SIOP" sheetId="25" r:id="rId5"/>
    <sheet name="SSM" sheetId="26" r:id="rId6"/>
    <sheet name="Resumen" sheetId="21" r:id="rId7"/>
  </sheets>
  <externalReferences>
    <externalReference r:id="rId8"/>
  </externalReferences>
  <definedNames>
    <definedName name="_xlnm._FilterDatabase" localSheetId="6" hidden="1">Resumen!$A$1:$J$41</definedName>
    <definedName name="_xlnm.Print_Area" localSheetId="0">OAP!$A$1:$T$59</definedName>
    <definedName name="_xlnm.Print_Titles" localSheetId="0">OAP!$1:$5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5" i="21" l="1"/>
  <c r="M72" i="24" l="1"/>
  <c r="D16" i="21" l="1"/>
  <c r="I49" i="21" l="1"/>
  <c r="D21" i="21"/>
  <c r="N10" i="26"/>
  <c r="O10" i="26"/>
  <c r="P10" i="26"/>
  <c r="M10" i="26"/>
  <c r="S72" i="25"/>
  <c r="S113" i="24" l="1"/>
  <c r="S112" i="23"/>
  <c r="S110" i="23"/>
  <c r="N82" i="23" l="1"/>
  <c r="O34" i="22" l="1"/>
  <c r="D29" i="21" l="1"/>
  <c r="M14" i="24"/>
  <c r="M13" i="24"/>
  <c r="M12" i="24"/>
  <c r="P9" i="24"/>
  <c r="P8" i="24" s="1"/>
  <c r="P7" i="24" s="1"/>
  <c r="Q9" i="24"/>
  <c r="Q8" i="24" s="1"/>
  <c r="Q7" i="24" s="1"/>
  <c r="N10" i="24"/>
  <c r="N9" i="24" s="1"/>
  <c r="N8" i="24" s="1"/>
  <c r="N7" i="24" s="1"/>
  <c r="O10" i="24"/>
  <c r="O9" i="24" s="1"/>
  <c r="O8" i="24" s="1"/>
  <c r="O7" i="24" s="1"/>
  <c r="P10" i="24"/>
  <c r="Q10" i="24"/>
  <c r="S10" i="24"/>
  <c r="S9" i="24" s="1"/>
  <c r="S8" i="24" s="1"/>
  <c r="S7" i="24" s="1"/>
  <c r="M10" i="24"/>
  <c r="M9" i="24" s="1"/>
  <c r="M8" i="24" s="1"/>
  <c r="M7" i="24" s="1"/>
  <c r="L7" i="24"/>
  <c r="L10" i="24"/>
  <c r="L9" i="24"/>
  <c r="L8" i="24"/>
  <c r="H15" i="21"/>
  <c r="F15" i="21"/>
  <c r="E15" i="21"/>
  <c r="C15" i="21"/>
  <c r="E26" i="21"/>
  <c r="F26" i="21"/>
  <c r="G26" i="21"/>
  <c r="H26" i="21"/>
  <c r="C26" i="21"/>
  <c r="D26" i="21"/>
  <c r="E25" i="21"/>
  <c r="F25" i="21"/>
  <c r="G25" i="21"/>
  <c r="H25" i="21"/>
  <c r="C25" i="21"/>
  <c r="D25" i="21"/>
  <c r="C20" i="21"/>
  <c r="D20" i="21"/>
  <c r="F20" i="21"/>
  <c r="G20" i="21"/>
  <c r="H20" i="21"/>
  <c r="E20" i="21"/>
  <c r="C19" i="21"/>
  <c r="E19" i="21"/>
  <c r="F19" i="21"/>
  <c r="G19" i="21"/>
  <c r="H19" i="21"/>
  <c r="D19" i="21"/>
  <c r="D14" i="21"/>
  <c r="D5" i="21"/>
  <c r="G4" i="21"/>
  <c r="H2" i="21"/>
  <c r="E2" i="21"/>
  <c r="I2" i="21"/>
  <c r="S92" i="22"/>
  <c r="S64" i="22"/>
  <c r="S7" i="22"/>
  <c r="N64" i="22"/>
  <c r="F38" i="21"/>
  <c r="F34" i="21"/>
  <c r="F24" i="21"/>
  <c r="E18" i="21"/>
  <c r="F13" i="21"/>
  <c r="H3" i="21"/>
  <c r="D33" i="21"/>
  <c r="M71" i="23"/>
  <c r="D7" i="21"/>
  <c r="M10" i="23"/>
  <c r="O10" i="23"/>
  <c r="M13" i="23"/>
  <c r="C12" i="21" l="1"/>
  <c r="M27" i="26"/>
  <c r="N27" i="26"/>
  <c r="O27" i="26"/>
  <c r="P27" i="26"/>
  <c r="Q27" i="26"/>
  <c r="S27" i="26"/>
  <c r="M32" i="26"/>
  <c r="N32" i="26"/>
  <c r="O32" i="26"/>
  <c r="P32" i="26"/>
  <c r="Q32" i="26"/>
  <c r="S32" i="26"/>
  <c r="M34" i="26"/>
  <c r="N34" i="26"/>
  <c r="O34" i="26"/>
  <c r="P34" i="26"/>
  <c r="Q34" i="26"/>
  <c r="S34" i="26"/>
  <c r="M43" i="26"/>
  <c r="N43" i="26"/>
  <c r="O43" i="26"/>
  <c r="P43" i="26"/>
  <c r="Q43" i="26"/>
  <c r="S43" i="26"/>
  <c r="L43" i="26"/>
  <c r="M45" i="26"/>
  <c r="N45" i="26"/>
  <c r="O45" i="26"/>
  <c r="P45" i="26"/>
  <c r="Q45" i="26"/>
  <c r="S45" i="26"/>
  <c r="M46" i="26"/>
  <c r="N46" i="26"/>
  <c r="O46" i="26"/>
  <c r="P46" i="26"/>
  <c r="Q46" i="26"/>
  <c r="S46" i="26"/>
  <c r="L46" i="26"/>
  <c r="L45" i="26"/>
  <c r="M48" i="26"/>
  <c r="N48" i="26"/>
  <c r="O48" i="26"/>
  <c r="P48" i="26"/>
  <c r="Q48" i="26"/>
  <c r="S48" i="26"/>
  <c r="M50" i="26"/>
  <c r="N50" i="26"/>
  <c r="O50" i="26"/>
  <c r="P50" i="26"/>
  <c r="Q50" i="26"/>
  <c r="S50" i="26"/>
  <c r="M52" i="26"/>
  <c r="N52" i="26"/>
  <c r="O52" i="26"/>
  <c r="P52" i="26"/>
  <c r="Q52" i="26"/>
  <c r="S52" i="26"/>
  <c r="M54" i="26"/>
  <c r="N54" i="26"/>
  <c r="O54" i="26"/>
  <c r="P54" i="26"/>
  <c r="Q54" i="26"/>
  <c r="S54" i="26"/>
  <c r="M56" i="26"/>
  <c r="N56" i="26"/>
  <c r="O56" i="26"/>
  <c r="P56" i="26"/>
  <c r="Q56" i="26"/>
  <c r="S56" i="26"/>
  <c r="M61" i="26"/>
  <c r="N61" i="26"/>
  <c r="O61" i="26"/>
  <c r="P61" i="26"/>
  <c r="Q61" i="26"/>
  <c r="S61" i="26"/>
  <c r="S58" i="26"/>
  <c r="N58" i="26"/>
  <c r="O58" i="26"/>
  <c r="P58" i="26"/>
  <c r="Q58" i="26"/>
  <c r="M58" i="26"/>
  <c r="L62" i="26"/>
  <c r="L15" i="26"/>
  <c r="L55" i="23" l="1"/>
  <c r="L56" i="23"/>
  <c r="L42" i="23"/>
  <c r="M31" i="24" l="1"/>
  <c r="M18" i="24"/>
  <c r="L11" i="26" l="1"/>
  <c r="L44" i="23"/>
  <c r="L21" i="25"/>
  <c r="Q44" i="23"/>
  <c r="L53" i="26" l="1"/>
  <c r="L26" i="26"/>
  <c r="O74" i="24"/>
  <c r="O12" i="23"/>
  <c r="O13" i="23"/>
  <c r="O65" i="24"/>
  <c r="O14" i="25"/>
  <c r="Q66" i="22"/>
  <c r="M98" i="23"/>
  <c r="H5" i="21" l="1"/>
  <c r="H23" i="21"/>
  <c r="F11" i="21" l="1"/>
  <c r="M9" i="26"/>
  <c r="N9" i="26"/>
  <c r="O9" i="26"/>
  <c r="P9" i="26"/>
  <c r="Q9" i="26"/>
  <c r="R9" i="26"/>
  <c r="M8" i="26"/>
  <c r="N8" i="26"/>
  <c r="O8" i="26"/>
  <c r="P8" i="26"/>
  <c r="Q8" i="26"/>
  <c r="R8" i="26"/>
  <c r="M7" i="26"/>
  <c r="N7" i="26"/>
  <c r="O7" i="26"/>
  <c r="P7" i="26"/>
  <c r="Q7" i="26"/>
  <c r="R7" i="26"/>
  <c r="O88" i="23" l="1"/>
  <c r="P9" i="23" l="1"/>
  <c r="Q9" i="23"/>
  <c r="R9" i="23"/>
  <c r="R8" i="23" s="1"/>
  <c r="P8" i="23"/>
  <c r="Q8" i="23"/>
  <c r="L9" i="23"/>
  <c r="N9" i="23"/>
  <c r="H21" i="21" l="1"/>
  <c r="I12" i="21" l="1"/>
  <c r="S30" i="26" l="1"/>
  <c r="S29" i="26"/>
  <c r="L58" i="26"/>
  <c r="L56" i="26"/>
  <c r="L52" i="26"/>
  <c r="L50" i="26"/>
  <c r="L54" i="26"/>
  <c r="S41" i="26"/>
  <c r="S38" i="26"/>
  <c r="S37" i="26"/>
  <c r="S36" i="26"/>
  <c r="S18" i="26"/>
  <c r="S11" i="26"/>
  <c r="S13" i="26"/>
  <c r="Q10" i="26"/>
  <c r="L10" i="26"/>
  <c r="S10" i="26" s="1"/>
  <c r="S64" i="26" s="1"/>
  <c r="I52" i="21" s="1"/>
  <c r="N12" i="26" l="1"/>
  <c r="Q12" i="26"/>
  <c r="L61" i="26"/>
  <c r="L48" i="26"/>
  <c r="L39" i="26"/>
  <c r="L34" i="26"/>
  <c r="L32" i="26"/>
  <c r="L31" i="26"/>
  <c r="L27" i="26"/>
  <c r="L25" i="26"/>
  <c r="S25" i="26" s="1"/>
  <c r="L21" i="26"/>
  <c r="S21" i="26" s="1"/>
  <c r="L16" i="26"/>
  <c r="S16" i="26" s="1"/>
  <c r="L14" i="26"/>
  <c r="S14" i="26" l="1"/>
  <c r="S12" i="26"/>
  <c r="L18" i="26" l="1"/>
  <c r="S20" i="26" l="1"/>
  <c r="L12" i="25" l="1"/>
  <c r="L10" i="25"/>
  <c r="L9" i="25"/>
  <c r="L8" i="25" s="1"/>
  <c r="E33" i="21"/>
  <c r="L41" i="23" l="1"/>
  <c r="L10" i="23" l="1"/>
  <c r="N108" i="24" l="1"/>
  <c r="H4" i="21" l="1"/>
  <c r="C4" i="21"/>
  <c r="L56" i="25"/>
  <c r="L55" i="25" s="1"/>
  <c r="L54" i="25" s="1"/>
  <c r="M50" i="25"/>
  <c r="M51" i="25"/>
  <c r="N51" i="25"/>
  <c r="N50" i="25" s="1"/>
  <c r="Q51" i="25"/>
  <c r="Q50" i="25" s="1"/>
  <c r="M52" i="25"/>
  <c r="N52" i="25"/>
  <c r="O52" i="25"/>
  <c r="O51" i="25" s="1"/>
  <c r="O50" i="25" s="1"/>
  <c r="P52" i="25"/>
  <c r="P51" i="25" s="1"/>
  <c r="P50" i="25" s="1"/>
  <c r="Q52" i="25"/>
  <c r="L52" i="25"/>
  <c r="L51" i="25"/>
  <c r="L50" i="25" s="1"/>
  <c r="L47" i="25"/>
  <c r="L46" i="25" s="1"/>
  <c r="L45" i="25" s="1"/>
  <c r="L44" i="25" s="1"/>
  <c r="L39" i="25"/>
  <c r="L29" i="25"/>
  <c r="L20" i="25"/>
  <c r="M10" i="25"/>
  <c r="N10" i="25"/>
  <c r="O10" i="25"/>
  <c r="P10" i="25"/>
  <c r="Q10" i="25"/>
  <c r="L102" i="24"/>
  <c r="L101" i="24" s="1"/>
  <c r="L100" i="24" s="1"/>
  <c r="L99" i="24" s="1"/>
  <c r="L97" i="24"/>
  <c r="L96" i="24"/>
  <c r="L94" i="24"/>
  <c r="L93" i="24" s="1"/>
  <c r="L91" i="24"/>
  <c r="L84" i="24"/>
  <c r="L83" i="24" s="1"/>
  <c r="L81" i="24"/>
  <c r="L76" i="24"/>
  <c r="L71" i="24"/>
  <c r="L70" i="24" s="1"/>
  <c r="L67" i="24"/>
  <c r="L64" i="24"/>
  <c r="L63" i="24" s="1"/>
  <c r="L46" i="24"/>
  <c r="L40" i="24"/>
  <c r="L22" i="24"/>
  <c r="L20" i="24"/>
  <c r="L17" i="24"/>
  <c r="L15" i="24"/>
  <c r="R14" i="24"/>
  <c r="M97" i="23"/>
  <c r="N97" i="23"/>
  <c r="P97" i="23"/>
  <c r="Q97" i="23"/>
  <c r="R97" i="23"/>
  <c r="L97" i="23"/>
  <c r="L96" i="23" s="1"/>
  <c r="L95" i="23" s="1"/>
  <c r="L86" i="23"/>
  <c r="L80" i="23"/>
  <c r="L72" i="23"/>
  <c r="L70" i="23"/>
  <c r="L60" i="23"/>
  <c r="L52" i="23"/>
  <c r="M41" i="23"/>
  <c r="N41" i="23"/>
  <c r="O41" i="23"/>
  <c r="P41" i="23"/>
  <c r="Q41" i="23"/>
  <c r="R41" i="23"/>
  <c r="L19" i="23"/>
  <c r="L18" i="23" s="1"/>
  <c r="L16" i="23"/>
  <c r="E16" i="21"/>
  <c r="F37" i="21"/>
  <c r="L40" i="20"/>
  <c r="L39" i="20"/>
  <c r="L38" i="20" s="1"/>
  <c r="L36" i="20"/>
  <c r="L35" i="20"/>
  <c r="L33" i="20"/>
  <c r="L32" i="20" s="1"/>
  <c r="O29" i="20"/>
  <c r="M30" i="20"/>
  <c r="M29" i="20" s="1"/>
  <c r="N30" i="20"/>
  <c r="N29" i="20" s="1"/>
  <c r="O30" i="20"/>
  <c r="P30" i="20"/>
  <c r="P29" i="20" s="1"/>
  <c r="Q30" i="20"/>
  <c r="Q29" i="20" s="1"/>
  <c r="R30" i="20"/>
  <c r="R29" i="20" s="1"/>
  <c r="L30" i="20"/>
  <c r="L29" i="20" s="1"/>
  <c r="M26" i="20"/>
  <c r="N26" i="20"/>
  <c r="O26" i="20"/>
  <c r="P26" i="20"/>
  <c r="Q26" i="20"/>
  <c r="R26" i="20"/>
  <c r="L26" i="20"/>
  <c r="L25" i="20" s="1"/>
  <c r="L24" i="20" s="1"/>
  <c r="L20" i="20"/>
  <c r="L19" i="20"/>
  <c r="L18" i="20" s="1"/>
  <c r="R17" i="20"/>
  <c r="L15" i="20"/>
  <c r="L13" i="20"/>
  <c r="L10" i="20"/>
  <c r="L9" i="20" s="1"/>
  <c r="L8" i="20" s="1"/>
  <c r="L7" i="20" s="1"/>
  <c r="M33" i="20"/>
  <c r="N33" i="20"/>
  <c r="P33" i="20"/>
  <c r="Q33" i="20"/>
  <c r="R33" i="20"/>
  <c r="O33" i="20"/>
  <c r="M36" i="20"/>
  <c r="N36" i="20"/>
  <c r="P36" i="20"/>
  <c r="Q36" i="20"/>
  <c r="R36" i="20"/>
  <c r="O36" i="20"/>
  <c r="L59" i="23" l="1"/>
  <c r="L58" i="23" s="1"/>
  <c r="L49" i="25"/>
  <c r="L19" i="25"/>
  <c r="L18" i="25" s="1"/>
  <c r="L7" i="25" s="1"/>
  <c r="L62" i="24"/>
  <c r="L61" i="24" s="1"/>
  <c r="L14" i="24"/>
  <c r="L13" i="24" s="1"/>
  <c r="L12" i="24" s="1"/>
  <c r="L17" i="20"/>
  <c r="L54" i="23" l="1"/>
  <c r="C3" i="21" s="1"/>
  <c r="I3" i="21" s="1"/>
  <c r="O34" i="23"/>
  <c r="O97" i="23" l="1"/>
  <c r="G10" i="24" l="1"/>
  <c r="S11" i="24"/>
  <c r="S44" i="24"/>
  <c r="D44" i="24"/>
  <c r="B44" i="24"/>
  <c r="Q20" i="24"/>
  <c r="P20" i="24"/>
  <c r="O20" i="24"/>
  <c r="N20" i="24"/>
  <c r="M20" i="24"/>
  <c r="G20" i="24"/>
  <c r="S21" i="24"/>
  <c r="S20" i="24" s="1"/>
  <c r="D9" i="21" l="1"/>
  <c r="S62" i="26" l="1"/>
  <c r="S60" i="26"/>
  <c r="S59" i="26"/>
  <c r="S57" i="26"/>
  <c r="S55" i="26"/>
  <c r="S53" i="26"/>
  <c r="S51" i="26"/>
  <c r="S49" i="26"/>
  <c r="S47" i="26"/>
  <c r="S44" i="26"/>
  <c r="S39" i="26"/>
  <c r="S35" i="26"/>
  <c r="S33" i="26"/>
  <c r="S31" i="26"/>
  <c r="S28" i="26"/>
  <c r="S26" i="26"/>
  <c r="S22" i="26"/>
  <c r="S19" i="26"/>
  <c r="S17" i="26"/>
  <c r="S15" i="26"/>
  <c r="S70" i="25" l="1"/>
  <c r="S69" i="25"/>
  <c r="S68" i="25"/>
  <c r="S67" i="25"/>
  <c r="S66" i="25"/>
  <c r="S65" i="25"/>
  <c r="S64" i="25"/>
  <c r="S63" i="25"/>
  <c r="S62" i="25"/>
  <c r="S61" i="25"/>
  <c r="S60" i="25"/>
  <c r="S59" i="25"/>
  <c r="S58" i="25"/>
  <c r="S57" i="25"/>
  <c r="Q56" i="25"/>
  <c r="Q55" i="25" s="1"/>
  <c r="Q54" i="25" s="1"/>
  <c r="Q49" i="25" s="1"/>
  <c r="P56" i="25"/>
  <c r="P55" i="25" s="1"/>
  <c r="P54" i="25" s="1"/>
  <c r="P49" i="25" s="1"/>
  <c r="O56" i="25"/>
  <c r="O55" i="25" s="1"/>
  <c r="O54" i="25" s="1"/>
  <c r="N56" i="25"/>
  <c r="N55" i="25" s="1"/>
  <c r="N54" i="25" s="1"/>
  <c r="M56" i="25"/>
  <c r="M55" i="25" s="1"/>
  <c r="M54" i="25" s="1"/>
  <c r="M49" i="25" s="1"/>
  <c r="G56" i="25"/>
  <c r="S53" i="25"/>
  <c r="S52" i="25" s="1"/>
  <c r="S51" i="25" s="1"/>
  <c r="S50" i="25" s="1"/>
  <c r="G52" i="25"/>
  <c r="S48" i="25"/>
  <c r="S47" i="25" s="1"/>
  <c r="S46" i="25" s="1"/>
  <c r="S45" i="25" s="1"/>
  <c r="S44" i="25" s="1"/>
  <c r="Q47" i="25"/>
  <c r="Q46" i="25" s="1"/>
  <c r="Q45" i="25" s="1"/>
  <c r="Q44" i="25" s="1"/>
  <c r="H17" i="21" s="1"/>
  <c r="P47" i="25"/>
  <c r="P46" i="25" s="1"/>
  <c r="P45" i="25" s="1"/>
  <c r="P44" i="25" s="1"/>
  <c r="O47" i="25"/>
  <c r="O46" i="25" s="1"/>
  <c r="O45" i="25" s="1"/>
  <c r="O44" i="25" s="1"/>
  <c r="F17" i="21" s="1"/>
  <c r="N47" i="25"/>
  <c r="N46" i="25" s="1"/>
  <c r="N45" i="25" s="1"/>
  <c r="N44" i="25" s="1"/>
  <c r="M47" i="25"/>
  <c r="M46" i="25" s="1"/>
  <c r="M45" i="25" s="1"/>
  <c r="M44" i="25" s="1"/>
  <c r="G47" i="25"/>
  <c r="S43" i="25"/>
  <c r="S42" i="25"/>
  <c r="S41" i="25"/>
  <c r="S40" i="25"/>
  <c r="Q39" i="25"/>
  <c r="P39" i="25"/>
  <c r="O39" i="25"/>
  <c r="N39" i="25"/>
  <c r="M39" i="25"/>
  <c r="G39" i="25"/>
  <c r="S38" i="25"/>
  <c r="S37" i="25"/>
  <c r="S36" i="25"/>
  <c r="S35" i="25"/>
  <c r="S34" i="25"/>
  <c r="S33" i="25"/>
  <c r="S32" i="25"/>
  <c r="S31" i="25"/>
  <c r="S30" i="25"/>
  <c r="Q29" i="25"/>
  <c r="P29" i="25"/>
  <c r="O29" i="25"/>
  <c r="N29" i="25"/>
  <c r="M29" i="25"/>
  <c r="G29" i="25"/>
  <c r="S28" i="25"/>
  <c r="S27" i="25"/>
  <c r="S26" i="25"/>
  <c r="S25" i="25"/>
  <c r="S24" i="25"/>
  <c r="S23" i="25"/>
  <c r="S22" i="25"/>
  <c r="S21" i="25"/>
  <c r="Q20" i="25"/>
  <c r="P20" i="25"/>
  <c r="O20" i="25"/>
  <c r="N20" i="25"/>
  <c r="M20" i="25"/>
  <c r="G20" i="25"/>
  <c r="S17" i="25"/>
  <c r="S16" i="25"/>
  <c r="S15" i="25"/>
  <c r="S14" i="25"/>
  <c r="S13" i="25"/>
  <c r="Q12" i="25"/>
  <c r="Q9" i="25" s="1"/>
  <c r="Q8" i="25" s="1"/>
  <c r="P12" i="25"/>
  <c r="P9" i="25" s="1"/>
  <c r="P8" i="25" s="1"/>
  <c r="O12" i="25"/>
  <c r="N12" i="25"/>
  <c r="N9" i="25" s="1"/>
  <c r="N8" i="25" s="1"/>
  <c r="M12" i="25"/>
  <c r="M9" i="25" s="1"/>
  <c r="M8" i="25" s="1"/>
  <c r="G12" i="25"/>
  <c r="S11" i="25"/>
  <c r="S10" i="25" s="1"/>
  <c r="G10" i="25"/>
  <c r="F6" i="21" l="1"/>
  <c r="O9" i="25"/>
  <c r="O8" i="25" s="1"/>
  <c r="F5" i="21"/>
  <c r="O49" i="25"/>
  <c r="E5" i="21"/>
  <c r="N49" i="25"/>
  <c r="O19" i="25"/>
  <c r="O18" i="25" s="1"/>
  <c r="S56" i="25"/>
  <c r="S55" i="25" s="1"/>
  <c r="S54" i="25" s="1"/>
  <c r="S49" i="25" s="1"/>
  <c r="M19" i="25"/>
  <c r="M18" i="25" s="1"/>
  <c r="M7" i="25" s="1"/>
  <c r="Q19" i="25"/>
  <c r="Q18" i="25" s="1"/>
  <c r="Q7" i="25" s="1"/>
  <c r="N19" i="25"/>
  <c r="N18" i="25" s="1"/>
  <c r="N7" i="25" s="1"/>
  <c r="S12" i="25"/>
  <c r="S29" i="25"/>
  <c r="P19" i="25"/>
  <c r="P18" i="25" s="1"/>
  <c r="P7" i="25" s="1"/>
  <c r="S20" i="25"/>
  <c r="S39" i="25"/>
  <c r="F4" i="21" l="1"/>
  <c r="O7" i="25"/>
  <c r="S9" i="25"/>
  <c r="S8" i="25" s="1"/>
  <c r="S19" i="25"/>
  <c r="S18" i="25" s="1"/>
  <c r="S110" i="24"/>
  <c r="S109" i="24"/>
  <c r="S108" i="24"/>
  <c r="S107" i="24"/>
  <c r="S106" i="24"/>
  <c r="S105" i="24"/>
  <c r="S104" i="24"/>
  <c r="S103" i="24"/>
  <c r="S98" i="24"/>
  <c r="S97" i="24" s="1"/>
  <c r="S96" i="24" s="1"/>
  <c r="S95" i="24"/>
  <c r="S92" i="24"/>
  <c r="S91" i="24" s="1"/>
  <c r="S90" i="24"/>
  <c r="S89" i="24"/>
  <c r="S88" i="24"/>
  <c r="S87" i="24"/>
  <c r="S86" i="24"/>
  <c r="S85" i="24"/>
  <c r="S82" i="24"/>
  <c r="S81" i="24" s="1"/>
  <c r="S80" i="24"/>
  <c r="S79" i="24"/>
  <c r="S78" i="24"/>
  <c r="S77" i="24"/>
  <c r="S75" i="24"/>
  <c r="S74" i="24"/>
  <c r="S73" i="24"/>
  <c r="S72" i="24"/>
  <c r="S69" i="24"/>
  <c r="S68" i="24"/>
  <c r="S66" i="24"/>
  <c r="S65" i="24"/>
  <c r="S60" i="24"/>
  <c r="S59" i="24"/>
  <c r="S58" i="24"/>
  <c r="S57" i="24"/>
  <c r="S56" i="24"/>
  <c r="S55" i="24"/>
  <c r="S54" i="24"/>
  <c r="S53" i="24"/>
  <c r="S52" i="24"/>
  <c r="S51" i="24"/>
  <c r="S50" i="24"/>
  <c r="S49" i="24"/>
  <c r="S48" i="24"/>
  <c r="S47" i="24"/>
  <c r="S45" i="24"/>
  <c r="S43" i="24"/>
  <c r="S42" i="24"/>
  <c r="S41" i="24"/>
  <c r="S39" i="24"/>
  <c r="S38" i="24"/>
  <c r="S37" i="24"/>
  <c r="S36" i="24"/>
  <c r="S35" i="24"/>
  <c r="S34" i="24"/>
  <c r="S33" i="24"/>
  <c r="S32" i="24"/>
  <c r="S31" i="24"/>
  <c r="S30" i="24"/>
  <c r="S29" i="24"/>
  <c r="S28" i="24"/>
  <c r="S27" i="24"/>
  <c r="S26" i="24"/>
  <c r="S25" i="24"/>
  <c r="S24" i="24"/>
  <c r="S23" i="24"/>
  <c r="S19" i="24"/>
  <c r="S18" i="24"/>
  <c r="S16" i="24"/>
  <c r="S15" i="24" s="1"/>
  <c r="Q102" i="24"/>
  <c r="P102" i="24"/>
  <c r="O102" i="24"/>
  <c r="F14" i="21" s="1"/>
  <c r="M102" i="24"/>
  <c r="M101" i="24" s="1"/>
  <c r="M100" i="24" s="1"/>
  <c r="M99" i="24" s="1"/>
  <c r="G102" i="24"/>
  <c r="Q101" i="24"/>
  <c r="Q100" i="24" s="1"/>
  <c r="Q99" i="24" s="1"/>
  <c r="P101" i="24"/>
  <c r="P100" i="24" s="1"/>
  <c r="P99" i="24" s="1"/>
  <c r="Q97" i="24"/>
  <c r="P97" i="24"/>
  <c r="P96" i="24" s="1"/>
  <c r="O97" i="24"/>
  <c r="O96" i="24" s="1"/>
  <c r="N97" i="24"/>
  <c r="M97" i="24"/>
  <c r="M96" i="24" s="1"/>
  <c r="G97" i="24"/>
  <c r="Q96" i="24"/>
  <c r="N96" i="24"/>
  <c r="S94" i="24"/>
  <c r="S93" i="24" s="1"/>
  <c r="Q94" i="24"/>
  <c r="P94" i="24"/>
  <c r="O94" i="24"/>
  <c r="O93" i="24" s="1"/>
  <c r="N94" i="24"/>
  <c r="M94" i="24"/>
  <c r="G94" i="24"/>
  <c r="Q93" i="24"/>
  <c r="P93" i="24"/>
  <c r="N93" i="24"/>
  <c r="M93" i="24"/>
  <c r="Q91" i="24"/>
  <c r="P91" i="24"/>
  <c r="O91" i="24"/>
  <c r="N91" i="24"/>
  <c r="M91" i="24"/>
  <c r="M83" i="24" s="1"/>
  <c r="G91" i="24"/>
  <c r="Q84" i="24"/>
  <c r="P84" i="24"/>
  <c r="O84" i="24"/>
  <c r="N84" i="24"/>
  <c r="M84" i="24"/>
  <c r="G84" i="24"/>
  <c r="Q83" i="24"/>
  <c r="Q81" i="24"/>
  <c r="P81" i="24"/>
  <c r="O81" i="24"/>
  <c r="N81" i="24"/>
  <c r="M81" i="24"/>
  <c r="G81" i="24"/>
  <c r="S76" i="24"/>
  <c r="Q76" i="24"/>
  <c r="P76" i="24"/>
  <c r="O76" i="24"/>
  <c r="N76" i="24"/>
  <c r="M76" i="24"/>
  <c r="G76" i="24"/>
  <c r="M71" i="24"/>
  <c r="Q71" i="24"/>
  <c r="Q70" i="24" s="1"/>
  <c r="P71" i="24"/>
  <c r="P70" i="24" s="1"/>
  <c r="O71" i="24"/>
  <c r="N71" i="24"/>
  <c r="N70" i="24" s="1"/>
  <c r="G71" i="24"/>
  <c r="O70" i="24"/>
  <c r="Q67" i="24"/>
  <c r="Q63" i="24" s="1"/>
  <c r="Q62" i="24" s="1"/>
  <c r="Q61" i="24" s="1"/>
  <c r="P67" i="24"/>
  <c r="O67" i="24"/>
  <c r="N67" i="24"/>
  <c r="M67" i="24"/>
  <c r="G67" i="24"/>
  <c r="Q64" i="24"/>
  <c r="P64" i="24"/>
  <c r="O64" i="24"/>
  <c r="N64" i="24"/>
  <c r="N63" i="24" s="1"/>
  <c r="M64" i="24"/>
  <c r="G64" i="24"/>
  <c r="Q46" i="24"/>
  <c r="P46" i="24"/>
  <c r="O46" i="24"/>
  <c r="N46" i="24"/>
  <c r="E28" i="21" s="1"/>
  <c r="M46" i="24"/>
  <c r="D28" i="21" s="1"/>
  <c r="G46" i="24"/>
  <c r="Q40" i="24"/>
  <c r="P40" i="24"/>
  <c r="O40" i="24"/>
  <c r="N40" i="24"/>
  <c r="M40" i="24"/>
  <c r="G40" i="24"/>
  <c r="Q22" i="24"/>
  <c r="P22" i="24"/>
  <c r="O22" i="24"/>
  <c r="N22" i="24"/>
  <c r="M22" i="24"/>
  <c r="G22" i="24"/>
  <c r="Q17" i="24"/>
  <c r="P17" i="24"/>
  <c r="O17" i="24"/>
  <c r="N17" i="24"/>
  <c r="M17" i="24"/>
  <c r="G17" i="24"/>
  <c r="Q15" i="24"/>
  <c r="P15" i="24"/>
  <c r="O15" i="24"/>
  <c r="O14" i="24" s="1"/>
  <c r="N15" i="24"/>
  <c r="M15" i="24"/>
  <c r="G15" i="24"/>
  <c r="M72" i="23"/>
  <c r="N72" i="23"/>
  <c r="O72" i="23"/>
  <c r="P72" i="23"/>
  <c r="Q72" i="23"/>
  <c r="R72" i="23"/>
  <c r="S77" i="23"/>
  <c r="S108" i="23"/>
  <c r="S107" i="23"/>
  <c r="E22" i="21"/>
  <c r="D22" i="21"/>
  <c r="M70" i="24" l="1"/>
  <c r="D15" i="21"/>
  <c r="O13" i="24"/>
  <c r="O12" i="24" s="1"/>
  <c r="N14" i="24"/>
  <c r="N13" i="24" s="1"/>
  <c r="N12" i="24" s="1"/>
  <c r="P63" i="24"/>
  <c r="P62" i="24" s="1"/>
  <c r="P61" i="24" s="1"/>
  <c r="Q14" i="24"/>
  <c r="Q13" i="24" s="1"/>
  <c r="Q12" i="24" s="1"/>
  <c r="O83" i="24"/>
  <c r="P14" i="24"/>
  <c r="P13" i="24"/>
  <c r="P12" i="24" s="1"/>
  <c r="P83" i="24"/>
  <c r="S67" i="24"/>
  <c r="S7" i="25"/>
  <c r="S84" i="24"/>
  <c r="N83" i="24"/>
  <c r="N62" i="24" s="1"/>
  <c r="N61" i="24" s="1"/>
  <c r="O101" i="24"/>
  <c r="O100" i="24" s="1"/>
  <c r="O99" i="24" s="1"/>
  <c r="S64" i="24"/>
  <c r="S63" i="24" s="1"/>
  <c r="O63" i="24"/>
  <c r="M63" i="24"/>
  <c r="M62" i="24" s="1"/>
  <c r="M61" i="24" s="1"/>
  <c r="S102" i="24"/>
  <c r="S101" i="24" s="1"/>
  <c r="S100" i="24" s="1"/>
  <c r="S99" i="24" s="1"/>
  <c r="S22" i="24"/>
  <c r="S40" i="24"/>
  <c r="S46" i="24"/>
  <c r="S17" i="24"/>
  <c r="S83" i="24"/>
  <c r="S71" i="24"/>
  <c r="S70" i="24" s="1"/>
  <c r="N102" i="24"/>
  <c r="S71" i="25" l="1"/>
  <c r="I51" i="21" s="1"/>
  <c r="M6" i="26"/>
  <c r="C21" i="21"/>
  <c r="O62" i="24"/>
  <c r="O61" i="24" s="1"/>
  <c r="S14" i="24"/>
  <c r="S13" i="24" s="1"/>
  <c r="S12" i="24" s="1"/>
  <c r="N101" i="24"/>
  <c r="N100" i="24" s="1"/>
  <c r="N99" i="24" s="1"/>
  <c r="E14" i="21"/>
  <c r="S62" i="24"/>
  <c r="S61" i="24" s="1"/>
  <c r="S111" i="24" s="1"/>
  <c r="I50" i="21" l="1"/>
  <c r="M70" i="23"/>
  <c r="O70" i="23"/>
  <c r="P70" i="23"/>
  <c r="Q70" i="23"/>
  <c r="N70" i="23"/>
  <c r="I53" i="21" l="1"/>
  <c r="S71" i="23"/>
  <c r="S70" i="23" s="1"/>
  <c r="E9" i="21"/>
  <c r="M48" i="23"/>
  <c r="N48" i="23"/>
  <c r="O48" i="23"/>
  <c r="P48" i="23"/>
  <c r="Q48" i="23"/>
  <c r="L48" i="23"/>
  <c r="M50" i="23"/>
  <c r="N50" i="23"/>
  <c r="O50" i="23"/>
  <c r="P50" i="23"/>
  <c r="Q50" i="23"/>
  <c r="M52" i="23"/>
  <c r="N52" i="23"/>
  <c r="O52" i="23"/>
  <c r="P52" i="23"/>
  <c r="Q52" i="23"/>
  <c r="M54" i="23"/>
  <c r="N54" i="23"/>
  <c r="O54" i="23"/>
  <c r="P54" i="23"/>
  <c r="Q54" i="23"/>
  <c r="S57" i="23"/>
  <c r="S56" i="23"/>
  <c r="S53" i="23"/>
  <c r="S52" i="23" s="1"/>
  <c r="S49" i="23"/>
  <c r="S48" i="23" s="1"/>
  <c r="S47" i="23"/>
  <c r="S46" i="23"/>
  <c r="S45" i="23"/>
  <c r="S44" i="23"/>
  <c r="S43" i="23"/>
  <c r="S42" i="23"/>
  <c r="G41" i="23"/>
  <c r="S41" i="23" l="1"/>
  <c r="M40" i="23"/>
  <c r="M39" i="23" s="1"/>
  <c r="Q40" i="23"/>
  <c r="Q39" i="23" s="1"/>
  <c r="N40" i="23"/>
  <c r="N39" i="23" s="1"/>
  <c r="O40" i="23"/>
  <c r="O39" i="23" s="1"/>
  <c r="P40" i="23"/>
  <c r="P39" i="23" s="1"/>
  <c r="M16" i="23" l="1"/>
  <c r="N16" i="23"/>
  <c r="O16" i="23"/>
  <c r="P16" i="23"/>
  <c r="Q16" i="23"/>
  <c r="G19" i="23"/>
  <c r="G10" i="23"/>
  <c r="G16" i="23"/>
  <c r="S17" i="23"/>
  <c r="S16" i="23" s="1"/>
  <c r="S23" i="20"/>
  <c r="S22" i="20"/>
  <c r="S21" i="20"/>
  <c r="Q20" i="20"/>
  <c r="Q19" i="20" s="1"/>
  <c r="Q18" i="20" s="1"/>
  <c r="P20" i="20"/>
  <c r="O20" i="20"/>
  <c r="N20" i="20"/>
  <c r="N19" i="20" s="1"/>
  <c r="N18" i="20" s="1"/>
  <c r="M20" i="20"/>
  <c r="G20" i="20"/>
  <c r="P19" i="20"/>
  <c r="P18" i="20" s="1"/>
  <c r="O19" i="20"/>
  <c r="O18" i="20" s="1"/>
  <c r="M19" i="20"/>
  <c r="M18" i="20" s="1"/>
  <c r="S106" i="23"/>
  <c r="S105" i="23"/>
  <c r="S104" i="23"/>
  <c r="S103" i="23"/>
  <c r="S102" i="23"/>
  <c r="S101" i="23"/>
  <c r="S100" i="23"/>
  <c r="S99" i="23"/>
  <c r="S98" i="23"/>
  <c r="Q96" i="23"/>
  <c r="Q95" i="23" s="1"/>
  <c r="P96" i="23"/>
  <c r="P95" i="23" s="1"/>
  <c r="G97" i="23"/>
  <c r="S94" i="23"/>
  <c r="S93" i="23"/>
  <c r="S92" i="23"/>
  <c r="S91" i="23"/>
  <c r="S90" i="23"/>
  <c r="S89" i="23"/>
  <c r="S88" i="23"/>
  <c r="S87" i="23"/>
  <c r="Q86" i="23"/>
  <c r="P86" i="23"/>
  <c r="O86" i="23"/>
  <c r="N86" i="23"/>
  <c r="M86" i="23"/>
  <c r="G86" i="23"/>
  <c r="S85" i="23"/>
  <c r="S84" i="23"/>
  <c r="S83" i="23"/>
  <c r="S82" i="23"/>
  <c r="S81" i="23"/>
  <c r="Q80" i="23"/>
  <c r="P80" i="23"/>
  <c r="O80" i="23"/>
  <c r="N80" i="23"/>
  <c r="M80" i="23"/>
  <c r="G80" i="23"/>
  <c r="G72" i="23" s="1"/>
  <c r="S79" i="23"/>
  <c r="S78" i="23"/>
  <c r="S76" i="23"/>
  <c r="S75" i="23"/>
  <c r="S74" i="23"/>
  <c r="S73" i="23"/>
  <c r="G70" i="23"/>
  <c r="S69" i="23"/>
  <c r="S68" i="23"/>
  <c r="S67" i="23"/>
  <c r="S66" i="23"/>
  <c r="S65" i="23"/>
  <c r="S64" i="23"/>
  <c r="S63" i="23"/>
  <c r="S62" i="23"/>
  <c r="S61" i="23"/>
  <c r="Q60" i="23"/>
  <c r="P60" i="23"/>
  <c r="P59" i="23" s="1"/>
  <c r="O60" i="23"/>
  <c r="N60" i="23"/>
  <c r="M60" i="23"/>
  <c r="G60" i="23"/>
  <c r="G54" i="23"/>
  <c r="G52" i="23"/>
  <c r="L51" i="23"/>
  <c r="G50" i="23"/>
  <c r="G48" i="23"/>
  <c r="S37" i="23"/>
  <c r="S36" i="23"/>
  <c r="S35" i="23"/>
  <c r="S34" i="23"/>
  <c r="S33" i="23"/>
  <c r="S32" i="23"/>
  <c r="S31" i="23"/>
  <c r="S30" i="23"/>
  <c r="S29" i="23"/>
  <c r="S28" i="23"/>
  <c r="S27" i="23"/>
  <c r="S26" i="23"/>
  <c r="S25" i="23"/>
  <c r="S24" i="23"/>
  <c r="S23" i="23"/>
  <c r="S22" i="23"/>
  <c r="S21" i="23"/>
  <c r="S20" i="23"/>
  <c r="Q19" i="23"/>
  <c r="Q18" i="23" s="1"/>
  <c r="P19" i="23"/>
  <c r="P18" i="23" s="1"/>
  <c r="O19" i="23"/>
  <c r="O18" i="23" s="1"/>
  <c r="N19" i="23"/>
  <c r="N18" i="23" s="1"/>
  <c r="M19" i="23"/>
  <c r="M18" i="23" s="1"/>
  <c r="S15" i="23"/>
  <c r="S14" i="23"/>
  <c r="S13" i="23"/>
  <c r="S12" i="23"/>
  <c r="S11" i="23"/>
  <c r="Q10" i="23"/>
  <c r="P10" i="23"/>
  <c r="O9" i="23"/>
  <c r="O8" i="23" s="1"/>
  <c r="N10" i="23"/>
  <c r="M9" i="23"/>
  <c r="M8" i="23" s="1"/>
  <c r="M7" i="23" s="1"/>
  <c r="L8" i="23"/>
  <c r="L7" i="23" s="1"/>
  <c r="M59" i="23" l="1"/>
  <c r="M58" i="23" s="1"/>
  <c r="O7" i="23"/>
  <c r="F7" i="21"/>
  <c r="S10" i="23"/>
  <c r="S9" i="23" s="1"/>
  <c r="S8" i="23" s="1"/>
  <c r="O59" i="23"/>
  <c r="Q59" i="23"/>
  <c r="Q58" i="23" s="1"/>
  <c r="Q38" i="23" s="1"/>
  <c r="S20" i="20"/>
  <c r="S19" i="20" s="1"/>
  <c r="S18" i="20" s="1"/>
  <c r="N59" i="23"/>
  <c r="N58" i="23" s="1"/>
  <c r="L50" i="23"/>
  <c r="L40" i="23" s="1"/>
  <c r="L39" i="23" s="1"/>
  <c r="L38" i="23" s="1"/>
  <c r="S97" i="23"/>
  <c r="S96" i="23" s="1"/>
  <c r="S95" i="23" s="1"/>
  <c r="S72" i="23"/>
  <c r="O58" i="23"/>
  <c r="P58" i="23"/>
  <c r="P38" i="23" s="1"/>
  <c r="M96" i="23"/>
  <c r="M95" i="23" s="1"/>
  <c r="D23" i="21"/>
  <c r="N96" i="23"/>
  <c r="N95" i="23" s="1"/>
  <c r="E23" i="21"/>
  <c r="O96" i="23"/>
  <c r="O95" i="23" s="1"/>
  <c r="F23" i="21"/>
  <c r="S51" i="23"/>
  <c r="S50" i="23" s="1"/>
  <c r="S55" i="23"/>
  <c r="S54" i="23" s="1"/>
  <c r="S60" i="23"/>
  <c r="Q7" i="23"/>
  <c r="N8" i="23"/>
  <c r="N7" i="23" s="1"/>
  <c r="S80" i="23"/>
  <c r="S86" i="23"/>
  <c r="P7" i="23"/>
  <c r="S19" i="23"/>
  <c r="S18" i="23" s="1"/>
  <c r="M38" i="23" l="1"/>
  <c r="S59" i="23"/>
  <c r="S58" i="23" s="1"/>
  <c r="N38" i="23"/>
  <c r="O38" i="23"/>
  <c r="S40" i="23"/>
  <c r="S39" i="23" s="1"/>
  <c r="S7" i="23"/>
  <c r="S38" i="23" l="1"/>
  <c r="S91" i="22"/>
  <c r="S90" i="22"/>
  <c r="S89" i="22"/>
  <c r="S88" i="22"/>
  <c r="S87" i="22"/>
  <c r="S86" i="22"/>
  <c r="S83" i="22"/>
  <c r="S82" i="22"/>
  <c r="S81" i="22" s="1"/>
  <c r="S80" i="22" s="1"/>
  <c r="S62" i="22"/>
  <c r="S61" i="22"/>
  <c r="S60" i="22"/>
  <c r="S59" i="22"/>
  <c r="S58" i="22"/>
  <c r="S57" i="22"/>
  <c r="S56" i="22"/>
  <c r="S55" i="22"/>
  <c r="S54" i="22"/>
  <c r="S51" i="22"/>
  <c r="S50" i="22"/>
  <c r="S49" i="22"/>
  <c r="S48" i="22"/>
  <c r="S47" i="22"/>
  <c r="S46" i="22"/>
  <c r="S45" i="22"/>
  <c r="S44" i="22"/>
  <c r="S43" i="22"/>
  <c r="S39" i="22"/>
  <c r="S38" i="22"/>
  <c r="S37" i="22"/>
  <c r="S34" i="22"/>
  <c r="S33" i="22"/>
  <c r="S30" i="22"/>
  <c r="S29" i="22" s="1"/>
  <c r="S28" i="22" s="1"/>
  <c r="S27" i="22"/>
  <c r="S26" i="22"/>
  <c r="S25" i="22"/>
  <c r="S22" i="22"/>
  <c r="S21" i="22"/>
  <c r="S20" i="22"/>
  <c r="S19" i="22"/>
  <c r="S18" i="22"/>
  <c r="S17" i="22"/>
  <c r="S16" i="22"/>
  <c r="S15" i="22"/>
  <c r="S14" i="22"/>
  <c r="S13" i="22"/>
  <c r="S11" i="22"/>
  <c r="G66" i="22"/>
  <c r="Q85" i="22"/>
  <c r="Q84" i="22" s="1"/>
  <c r="P85" i="22"/>
  <c r="P84" i="22" s="1"/>
  <c r="O85" i="22"/>
  <c r="O84" i="22" s="1"/>
  <c r="N85" i="22"/>
  <c r="N84" i="22" s="1"/>
  <c r="M85" i="22"/>
  <c r="M84" i="22" s="1"/>
  <c r="L85" i="22"/>
  <c r="L84" i="22" s="1"/>
  <c r="G85" i="22"/>
  <c r="Q81" i="22"/>
  <c r="Q80" i="22" s="1"/>
  <c r="P81" i="22"/>
  <c r="O81" i="22"/>
  <c r="N81" i="22"/>
  <c r="N80" i="22" s="1"/>
  <c r="M81" i="22"/>
  <c r="L81" i="22"/>
  <c r="G81" i="22"/>
  <c r="Q79" i="22"/>
  <c r="P79" i="22"/>
  <c r="O79" i="22"/>
  <c r="M79" i="22"/>
  <c r="L79" i="22"/>
  <c r="Q77" i="22"/>
  <c r="P77" i="22"/>
  <c r="O77" i="22"/>
  <c r="Q76" i="22"/>
  <c r="G76" i="22"/>
  <c r="Q53" i="22"/>
  <c r="Q52" i="22" s="1"/>
  <c r="P53" i="22"/>
  <c r="O53" i="22"/>
  <c r="O52" i="22" s="1"/>
  <c r="N53" i="22"/>
  <c r="N52" i="22" s="1"/>
  <c r="M53" i="22"/>
  <c r="L53" i="22"/>
  <c r="L52" i="22" s="1"/>
  <c r="G53" i="22"/>
  <c r="P52" i="22"/>
  <c r="M52" i="22"/>
  <c r="Q42" i="22"/>
  <c r="Q41" i="22" s="1"/>
  <c r="P42" i="22"/>
  <c r="P41" i="22" s="1"/>
  <c r="O42" i="22"/>
  <c r="O41" i="22" s="1"/>
  <c r="N42" i="22"/>
  <c r="N41" i="22" s="1"/>
  <c r="M42" i="22"/>
  <c r="M41" i="22" s="1"/>
  <c r="M40" i="22" s="1"/>
  <c r="L42" i="22"/>
  <c r="L41" i="22" s="1"/>
  <c r="G42" i="22"/>
  <c r="Q36" i="22"/>
  <c r="Q35" i="22" s="1"/>
  <c r="P36" i="22"/>
  <c r="P35" i="22" s="1"/>
  <c r="O36" i="22"/>
  <c r="O35" i="22" s="1"/>
  <c r="N36" i="22"/>
  <c r="M36" i="22"/>
  <c r="M35" i="22" s="1"/>
  <c r="L36" i="22"/>
  <c r="L35" i="22" s="1"/>
  <c r="G36" i="22"/>
  <c r="N35" i="22"/>
  <c r="Q32" i="22"/>
  <c r="Q31" i="22" s="1"/>
  <c r="P32" i="22"/>
  <c r="P31" i="22" s="1"/>
  <c r="O32" i="22"/>
  <c r="O31" i="22" s="1"/>
  <c r="N32" i="22"/>
  <c r="N31" i="22" s="1"/>
  <c r="M32" i="22"/>
  <c r="M31" i="22" s="1"/>
  <c r="L32" i="22"/>
  <c r="L31" i="22" s="1"/>
  <c r="G32" i="22"/>
  <c r="Q29" i="22"/>
  <c r="Q28" i="22" s="1"/>
  <c r="P29" i="22"/>
  <c r="P28" i="22" s="1"/>
  <c r="O29" i="22"/>
  <c r="O28" i="22" s="1"/>
  <c r="N29" i="22"/>
  <c r="N28" i="22" s="1"/>
  <c r="M29" i="22"/>
  <c r="M28" i="22" s="1"/>
  <c r="L29" i="22"/>
  <c r="L28" i="22" s="1"/>
  <c r="G29" i="22"/>
  <c r="Q24" i="22"/>
  <c r="Q23" i="22" s="1"/>
  <c r="P24" i="22"/>
  <c r="P23" i="22" s="1"/>
  <c r="O24" i="22"/>
  <c r="O23" i="22" s="1"/>
  <c r="N24" i="22"/>
  <c r="N23" i="22" s="1"/>
  <c r="M24" i="22"/>
  <c r="M23" i="22" s="1"/>
  <c r="L24" i="22"/>
  <c r="L23" i="22" s="1"/>
  <c r="G24" i="22"/>
  <c r="S12" i="22"/>
  <c r="Q10" i="22"/>
  <c r="Q9" i="22" s="1"/>
  <c r="P10" i="22"/>
  <c r="P9" i="22" s="1"/>
  <c r="O10" i="22"/>
  <c r="O9" i="22" s="1"/>
  <c r="N10" i="22"/>
  <c r="N9" i="22" s="1"/>
  <c r="M10" i="22"/>
  <c r="M9" i="22" s="1"/>
  <c r="L10" i="22"/>
  <c r="L9" i="22" s="1"/>
  <c r="G10" i="22"/>
  <c r="S109" i="23" l="1"/>
  <c r="M77" i="22"/>
  <c r="O76" i="22"/>
  <c r="S36" i="22"/>
  <c r="S35" i="22" s="1"/>
  <c r="S10" i="22"/>
  <c r="S9" i="22" s="1"/>
  <c r="P40" i="22"/>
  <c r="L77" i="22"/>
  <c r="N40" i="22"/>
  <c r="M80" i="22"/>
  <c r="Q40" i="22"/>
  <c r="S53" i="22"/>
  <c r="S52" i="22" s="1"/>
  <c r="S74" i="22"/>
  <c r="S24" i="22"/>
  <c r="S23" i="22" s="1"/>
  <c r="S42" i="22"/>
  <c r="S41" i="22" s="1"/>
  <c r="O8" i="22"/>
  <c r="L40" i="22"/>
  <c r="S73" i="22"/>
  <c r="N77" i="22"/>
  <c r="Q8" i="22"/>
  <c r="Q7" i="22" s="1"/>
  <c r="S71" i="22"/>
  <c r="M8" i="22"/>
  <c r="M7" i="22" s="1"/>
  <c r="P8" i="22"/>
  <c r="P7" i="22" s="1"/>
  <c r="N8" i="22"/>
  <c r="N7" i="22" s="1"/>
  <c r="S79" i="22"/>
  <c r="L80" i="22"/>
  <c r="P80" i="22"/>
  <c r="S85" i="22"/>
  <c r="S84" i="22" s="1"/>
  <c r="L8" i="22"/>
  <c r="Q75" i="22"/>
  <c r="Q65" i="22" s="1"/>
  <c r="Q64" i="22" s="1"/>
  <c r="Q63" i="22" s="1"/>
  <c r="S78" i="22"/>
  <c r="S70" i="22"/>
  <c r="O80" i="22"/>
  <c r="O40" i="22"/>
  <c r="S32" i="22"/>
  <c r="S31" i="22" s="1"/>
  <c r="S77" i="22"/>
  <c r="O75" i="22"/>
  <c r="O66" i="22" s="1"/>
  <c r="O65" i="22" s="1"/>
  <c r="O64" i="22" s="1"/>
  <c r="O63" i="22" s="1"/>
  <c r="L76" i="22"/>
  <c r="P76" i="22"/>
  <c r="S40" i="22" l="1"/>
  <c r="S8" i="22"/>
  <c r="O7" i="22"/>
  <c r="M76" i="22"/>
  <c r="L7" i="22"/>
  <c r="N76" i="22"/>
  <c r="N75" i="22" s="1"/>
  <c r="N66" i="22"/>
  <c r="N65" i="22" s="1"/>
  <c r="N63" i="22" s="1"/>
  <c r="S72" i="22"/>
  <c r="L75" i="22"/>
  <c r="P75" i="22"/>
  <c r="S76" i="22"/>
  <c r="S75" i="22" s="1"/>
  <c r="M75" i="22" l="1"/>
  <c r="M66" i="22" s="1"/>
  <c r="M65" i="22" s="1"/>
  <c r="M64" i="22" s="1"/>
  <c r="M63" i="22" s="1"/>
  <c r="S68" i="22"/>
  <c r="S69" i="22"/>
  <c r="P66" i="22"/>
  <c r="P65" i="22" s="1"/>
  <c r="P64" i="22" s="1"/>
  <c r="P63" i="22" s="1"/>
  <c r="L66" i="22"/>
  <c r="L65" i="22" s="1"/>
  <c r="L64" i="22" s="1"/>
  <c r="L63" i="22" s="1"/>
  <c r="S67" i="22" l="1"/>
  <c r="S66" i="22" s="1"/>
  <c r="S65" i="22" s="1"/>
  <c r="S63" i="22" s="1"/>
  <c r="I48" i="21" s="1"/>
  <c r="I4" i="21" l="1"/>
  <c r="I5" i="21"/>
  <c r="I6" i="21"/>
  <c r="I7" i="21"/>
  <c r="I8" i="21"/>
  <c r="I9" i="21"/>
  <c r="I10" i="21"/>
  <c r="I11" i="21"/>
  <c r="I13" i="21"/>
  <c r="I14" i="21"/>
  <c r="I15" i="21"/>
  <c r="I16" i="21"/>
  <c r="I17" i="21"/>
  <c r="I18" i="21"/>
  <c r="I19" i="21"/>
  <c r="I20" i="21"/>
  <c r="I21" i="21"/>
  <c r="I22" i="21"/>
  <c r="I23" i="21"/>
  <c r="I24" i="21"/>
  <c r="I25" i="21"/>
  <c r="I26" i="21"/>
  <c r="I27" i="21"/>
  <c r="I28" i="21"/>
  <c r="I29" i="21"/>
  <c r="I30" i="21"/>
  <c r="I31" i="21"/>
  <c r="I32" i="21"/>
  <c r="I33" i="21"/>
  <c r="I34" i="21"/>
  <c r="I38" i="21"/>
  <c r="I39" i="21"/>
  <c r="I40" i="21"/>
  <c r="I37" i="21"/>
  <c r="D41" i="21"/>
  <c r="E41" i="21"/>
  <c r="G41" i="21"/>
  <c r="H41" i="21"/>
  <c r="F36" i="21"/>
  <c r="I36" i="21" s="1"/>
  <c r="S43" i="20"/>
  <c r="S42" i="20"/>
  <c r="S41" i="20"/>
  <c r="S37" i="20"/>
  <c r="S36" i="20" s="1"/>
  <c r="S34" i="20"/>
  <c r="S33" i="20" s="1"/>
  <c r="S31" i="20"/>
  <c r="S30" i="20" s="1"/>
  <c r="S29" i="20" s="1"/>
  <c r="S28" i="20"/>
  <c r="S27" i="20"/>
  <c r="S26" i="20" s="1"/>
  <c r="S16" i="20"/>
  <c r="S14" i="20"/>
  <c r="S11" i="20"/>
  <c r="S12" i="20"/>
  <c r="K21" i="21" l="1"/>
  <c r="F41" i="21"/>
  <c r="G10" i="20" l="1"/>
  <c r="G30" i="20"/>
  <c r="G33" i="20"/>
  <c r="G26" i="20"/>
  <c r="G36" i="20"/>
  <c r="S35" i="20"/>
  <c r="Q35" i="20"/>
  <c r="P35" i="20"/>
  <c r="O35" i="20"/>
  <c r="N35" i="20"/>
  <c r="M35" i="20"/>
  <c r="P32" i="20"/>
  <c r="N32" i="20"/>
  <c r="M32" i="20"/>
  <c r="M13" i="20" l="1"/>
  <c r="N13" i="20"/>
  <c r="O13" i="20"/>
  <c r="P13" i="20"/>
  <c r="Q13" i="20"/>
  <c r="M15" i="20"/>
  <c r="N15" i="20"/>
  <c r="O15" i="20"/>
  <c r="P15" i="20"/>
  <c r="Q15" i="20"/>
  <c r="M10" i="20"/>
  <c r="N10" i="20"/>
  <c r="O10" i="20"/>
  <c r="P10" i="20"/>
  <c r="Q10" i="20"/>
  <c r="G13" i="20"/>
  <c r="G15" i="20"/>
  <c r="S13" i="20"/>
  <c r="Q9" i="20" l="1"/>
  <c r="Q8" i="20" s="1"/>
  <c r="Q7" i="20" s="1"/>
  <c r="M9" i="20"/>
  <c r="M8" i="20" s="1"/>
  <c r="M7" i="20" s="1"/>
  <c r="P9" i="20"/>
  <c r="P8" i="20" s="1"/>
  <c r="P7" i="20" s="1"/>
  <c r="O9" i="20"/>
  <c r="O8" i="20" s="1"/>
  <c r="O7" i="20" s="1"/>
  <c r="N9" i="20"/>
  <c r="N8" i="20" s="1"/>
  <c r="N7" i="20" s="1"/>
  <c r="S25" i="20" l="1"/>
  <c r="S24" i="20" s="1"/>
  <c r="S10" i="20"/>
  <c r="M40" i="20"/>
  <c r="M39" i="20" s="1"/>
  <c r="M38" i="20" s="1"/>
  <c r="N40" i="20"/>
  <c r="N39" i="20" s="1"/>
  <c r="N38" i="20" s="1"/>
  <c r="O40" i="20"/>
  <c r="O39" i="20" s="1"/>
  <c r="P40" i="20"/>
  <c r="P39" i="20" s="1"/>
  <c r="P38" i="20" s="1"/>
  <c r="Q40" i="20"/>
  <c r="Q39" i="20" s="1"/>
  <c r="M25" i="20"/>
  <c r="M24" i="20" s="1"/>
  <c r="N25" i="20"/>
  <c r="N24" i="20" s="1"/>
  <c r="N17" i="20" s="1"/>
  <c r="O25" i="20"/>
  <c r="O24" i="20" s="1"/>
  <c r="P25" i="20"/>
  <c r="P24" i="20" s="1"/>
  <c r="Q25" i="20"/>
  <c r="Q24" i="20" s="1"/>
  <c r="G40" i="20"/>
  <c r="M17" i="20" l="1"/>
  <c r="O17" i="20"/>
  <c r="P17" i="20"/>
  <c r="Q38" i="20"/>
  <c r="Q17" i="20" s="1"/>
  <c r="Q32" i="20"/>
  <c r="O38" i="20"/>
  <c r="O32" i="20"/>
  <c r="S15" i="20"/>
  <c r="S9" i="20" s="1"/>
  <c r="S8" i="20" s="1"/>
  <c r="S7" i="20" s="1"/>
  <c r="S40" i="20"/>
  <c r="S39" i="20" s="1"/>
  <c r="S38" i="20" l="1"/>
  <c r="S17" i="20" s="1"/>
  <c r="S44" i="20" s="1"/>
  <c r="I47" i="21" s="1"/>
  <c r="S32" i="20"/>
  <c r="G45" i="20" l="1"/>
  <c r="L7" i="26" l="1"/>
  <c r="L9" i="26"/>
  <c r="L8" i="26"/>
  <c r="S40" i="26"/>
  <c r="S8" i="26" s="1"/>
  <c r="L42" i="26"/>
  <c r="S42" i="26" s="1"/>
  <c r="C35" i="21"/>
  <c r="I35" i="21" s="1"/>
  <c r="I41" i="21" l="1"/>
  <c r="S9" i="26"/>
  <c r="C41" i="21"/>
  <c r="S7" i="26"/>
</calcChain>
</file>

<file path=xl/comments1.xml><?xml version="1.0" encoding="utf-8"?>
<comments xmlns="http://schemas.openxmlformats.org/spreadsheetml/2006/main">
  <authors>
    <author>Jose Perez</author>
  </authors>
  <commentList>
    <comment ref="O54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Distribuir, eran del Plan de Desarrollo Turístico</t>
        </r>
      </text>
    </comment>
  </commentList>
</comments>
</file>

<file path=xl/comments2.xml><?xml version="1.0" encoding="utf-8"?>
<comments xmlns="http://schemas.openxmlformats.org/spreadsheetml/2006/main">
  <authors>
    <author>Jose Perez</author>
  </authors>
  <commentList>
    <comment ref="O12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Pasivo y Seguridad Social</t>
        </r>
      </text>
    </comment>
    <comment ref="O13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Instructores</t>
        </r>
      </text>
    </comment>
    <comment ref="O34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Adecuación Biblioteca 14.000.000
</t>
        </r>
      </text>
    </comment>
    <comment ref="R34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Bibliotecaria
</t>
        </r>
      </text>
    </comment>
    <comment ref="L51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Gratuidad+Enlace Educación 22 millones</t>
        </r>
      </text>
    </comment>
    <comment ref="L5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Servicios Públicos 100.100.000+Personal Vive Digital 52.000.000+Dotación 205.000.000
</t>
        </r>
      </text>
    </comment>
    <comment ref="N6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Proyectos+Enlace</t>
        </r>
      </text>
    </comment>
    <comment ref="M71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Crecimiento</t>
        </r>
      </text>
    </comment>
    <comment ref="N71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Enlace niñez
</t>
        </r>
      </text>
    </comment>
    <comment ref="N78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Familias en Acción</t>
        </r>
      </text>
    </comment>
    <comment ref="O102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Monitores</t>
        </r>
      </text>
    </comment>
    <comment ref="O103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Viaticos</t>
        </r>
      </text>
    </comment>
    <comment ref="O104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Juegos 150.000.000+ Viaticos 30.000.000</t>
        </r>
      </text>
    </comment>
  </commentList>
</comments>
</file>

<file path=xl/comments3.xml><?xml version="1.0" encoding="utf-8"?>
<comments xmlns="http://schemas.openxmlformats.org/spreadsheetml/2006/main">
  <authors>
    <author>Jose Perez</author>
  </authors>
  <commentList>
    <comment ref="M6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Fortalecimiento - Personal</t>
        </r>
      </text>
    </comment>
    <comment ref="O6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Barrido SISBEN. Estratificación</t>
        </r>
      </text>
    </comment>
    <comment ref="M6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Fortalecimiento - Personal</t>
        </r>
      </text>
    </comment>
    <comment ref="O6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Fortalecimiento</t>
        </r>
      </text>
    </comment>
    <comment ref="M72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Fortalecimiento Comisaría y Funcionamiento Comisaría e Inspección
</t>
        </r>
      </text>
    </comment>
    <comment ref="L74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Capacitación Comparendos
</t>
        </r>
      </text>
    </comment>
    <comment ref="N74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Capacitación Comparendos
</t>
        </r>
      </text>
    </comment>
    <comment ref="M78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Crecimiento</t>
        </r>
      </text>
    </comment>
    <comment ref="N78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Enlace+Familias Acción</t>
        </r>
      </text>
    </comment>
    <comment ref="N89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Celebración</t>
        </r>
      </text>
    </comment>
    <comment ref="N90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Política C</t>
        </r>
      </text>
    </comment>
    <comment ref="M98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Fiscalización
</t>
        </r>
      </text>
    </comment>
    <comment ref="N10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Defensa, Cruz
</t>
        </r>
      </text>
    </comment>
    <comment ref="N10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10.000.000 Emergencias Diferntes + 33.000.000 Plan Verano
</t>
        </r>
      </text>
    </comment>
    <comment ref="N108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5.000.000 varios + 13.000.000 Lizeth</t>
        </r>
      </text>
    </comment>
    <comment ref="N110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Plan Contingencia Temporada seca</t>
        </r>
      </text>
    </comment>
  </commentList>
</comments>
</file>

<file path=xl/comments4.xml><?xml version="1.0" encoding="utf-8"?>
<comments xmlns="http://schemas.openxmlformats.org/spreadsheetml/2006/main">
  <authors>
    <author>Jose Perez</author>
  </authors>
  <commentList>
    <comment ref="Q13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Coljuegos CSF</t>
        </r>
      </text>
    </comment>
    <comment ref="L1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saludable y condiciones no transmisibles</t>
        </r>
      </text>
    </comment>
    <comment ref="L19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saludable y condiciones no transmisibles</t>
        </r>
      </text>
    </comment>
    <comment ref="L20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saludable y condiciones no transmisibles</t>
        </r>
      </text>
    </comment>
    <comment ref="L22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saludable y condiciones no transmisibles</t>
        </r>
      </text>
    </comment>
    <comment ref="L2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Convivencia social y salud mental</t>
        </r>
      </text>
    </comment>
    <comment ref="L28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Sexualidad, derechos sexuales y reproductivos</t>
        </r>
      </text>
    </comment>
    <comment ref="L31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Sexualidad, derechos sexuales y reproductivos</t>
        </r>
      </text>
    </comment>
    <comment ref="L33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Sexualidad, derechos sexuales y reproductivos</t>
        </r>
      </text>
    </comment>
    <comment ref="L3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Seguridad alimentaria y nutricional</t>
        </r>
      </text>
    </comment>
    <comment ref="L39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Sexualidad, derechos sexuales y reproductivos</t>
        </r>
      </text>
    </comment>
    <comment ref="L42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Sexualidad, derechos sexuales y reproductivos</t>
        </r>
      </text>
    </comment>
    <comment ref="L44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saludble y enfermedades transmisibles</t>
        </r>
      </text>
    </comment>
    <comment ref="L47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saludble y enfermedades transmisibles</t>
        </r>
      </text>
    </comment>
    <comment ref="L49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saludble y enfermedades transmisibles</t>
        </r>
      </text>
    </comment>
    <comment ref="L51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saludble y enfermedades transmisibles</t>
        </r>
      </text>
    </comment>
    <comment ref="L53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Vida saludble y enfermedades transmisibles</t>
        </r>
      </text>
    </comment>
    <comment ref="L5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Salud pública en emergencias y desastres</t>
        </r>
      </text>
    </comment>
    <comment ref="L57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Salud y ámbito laboral</t>
        </r>
      </text>
    </comment>
    <comment ref="L59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Gestión diferencial de las poblaciones vulnerAAles</t>
        </r>
      </text>
    </comment>
    <comment ref="L60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Gestión diferencial de las poblaciones vulnerAAles</t>
        </r>
      </text>
    </comment>
    <comment ref="L62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Fortalecimiento de la autoridad sanitaria para la gestión de la salud</t>
        </r>
      </text>
    </comment>
  </commentList>
</comments>
</file>

<file path=xl/sharedStrings.xml><?xml version="1.0" encoding="utf-8"?>
<sst xmlns="http://schemas.openxmlformats.org/spreadsheetml/2006/main" count="1855" uniqueCount="923">
  <si>
    <t>TOTAL</t>
  </si>
  <si>
    <t>METAS</t>
  </si>
  <si>
    <t>INDICADOR</t>
  </si>
  <si>
    <t>NIVEL DE ESTRUCTURA</t>
  </si>
  <si>
    <t>Linea Base</t>
  </si>
  <si>
    <t>SECTOR</t>
  </si>
  <si>
    <t xml:space="preserve">PROGRAMA            </t>
  </si>
  <si>
    <t>PROYECTO DE INVERSIÓN</t>
  </si>
  <si>
    <t>SGP</t>
  </si>
  <si>
    <t>FI</t>
  </si>
  <si>
    <t>ICDE</t>
  </si>
  <si>
    <t>RECURSOS PROPIOS</t>
  </si>
  <si>
    <t xml:space="preserve">OTROS </t>
  </si>
  <si>
    <t>RESPONSABLE</t>
  </si>
  <si>
    <t>INVERSIÓN (VALOR EN MILES DE PESOS)</t>
  </si>
  <si>
    <t>OTROS SECTORES</t>
  </si>
  <si>
    <t>SGR</t>
  </si>
  <si>
    <t>NOMBRE</t>
  </si>
  <si>
    <t>ICLD + SGP LD</t>
  </si>
  <si>
    <t>CÒDIGO SSEPI</t>
  </si>
  <si>
    <t>MR</t>
  </si>
  <si>
    <t>MP</t>
  </si>
  <si>
    <t>Valor Logrado a  2017</t>
  </si>
  <si>
    <t>ND</t>
  </si>
  <si>
    <t xml:space="preserve">Van 300 Km </t>
  </si>
  <si>
    <t>OBSERVACIONES</t>
  </si>
  <si>
    <t>Ok se cumple en 2018 y 2019</t>
  </si>
  <si>
    <t>PLAN OPERATIVO ANUAL DE INVERSIONES - POAI  2021   -  Por Amor a Nuestra Tierra</t>
  </si>
  <si>
    <t>Valor Esperado a  2021</t>
  </si>
  <si>
    <t>PRODUCTO ESPERADO A 2021</t>
  </si>
  <si>
    <t>LÍNEA 2</t>
  </si>
  <si>
    <t>CAMBIO CON EQUIDAD</t>
  </si>
  <si>
    <t>VIVIENDA, CIUDAD Y TERRITORIO</t>
  </si>
  <si>
    <t>LÍNEA 4</t>
  </si>
  <si>
    <t>PAZ DE ARIPORO SOSTENIBLE E INNOVADOR</t>
  </si>
  <si>
    <t>TRANSPORTE</t>
  </si>
  <si>
    <t>Infraestructura red vial regional</t>
  </si>
  <si>
    <t>Red vial urbana en buen estado y segura</t>
  </si>
  <si>
    <t>Red vial urbana en buen estado</t>
  </si>
  <si>
    <t>Número  de  glorietas   diseñadas y/o construidas</t>
  </si>
  <si>
    <t xml:space="preserve">Número  de variantes diseñadas </t>
  </si>
  <si>
    <t>Estudios y diseños elaborados</t>
  </si>
  <si>
    <t>Kilómetros de  vías  urbanas  con pavimento</t>
  </si>
  <si>
    <t>Plan maestro de movilidad y seguridad vial implementado</t>
  </si>
  <si>
    <t>Kilómetros de senderos peatonales y ciclo rutas construidos</t>
  </si>
  <si>
    <t>Estudios     y     diseños elaborados</t>
  </si>
  <si>
    <t xml:space="preserve">Kilómetros de placa huella construidos </t>
  </si>
  <si>
    <t>Kilómetros de red vial urbana y rural con mantenimiento, rehabilitación y mejoramiento</t>
  </si>
  <si>
    <t xml:space="preserve">Número de acciones realizadas de mantenimiento y/o adquisición de maquinaria </t>
  </si>
  <si>
    <t>Estructura de conexión vial construidas</t>
  </si>
  <si>
    <t>Número de puentes construidos</t>
  </si>
  <si>
    <t>Kilometros de vias Rurales pavimentadas.</t>
  </si>
  <si>
    <t xml:space="preserve">Realizar Estudios, Diseños y Construcción de la intersección de acceso al municipio de Paz de Ariporo </t>
  </si>
  <si>
    <t>Gestión para realizar el diseño y construcción de la variante que comunique la vía marginal de la selva con la vía que conduce al Centro poblado montañas del Totumo</t>
  </si>
  <si>
    <t>Gestión para realizar los estudios y diseños para la pavimentación de vías urbanas del municipio</t>
  </si>
  <si>
    <t>Gestion para realizar la pavimentación  de  vías urbanas</t>
  </si>
  <si>
    <t>Implementación del plan maestro de movilidad y seguridad vial del municipio</t>
  </si>
  <si>
    <t>Gestión para realizar los estudios y diseños de la ciclo vía y sendero peatonal corredor vial Rio Ariporo Sede SENA</t>
  </si>
  <si>
    <t>Construcción senderos peatonales y ciclo rutas en el área urbana</t>
  </si>
  <si>
    <t>Gestionar los estudios y diseños para la construcción del tramo vial entre los centros poblados de Montañas del Totumo, Las Guamas y La Hermosa</t>
  </si>
  <si>
    <t>Realizar la construcción de  placa huella para vías Terciarias</t>
  </si>
  <si>
    <t>Realizar el mantenimiento, rehabilitación, mejoramiento  de vías urbanas y rurales</t>
  </si>
  <si>
    <t>Fortalecer el banco de maquinaria para la rehabilitación, mejoramiento y mantenimiento de vías urbanas y rurales</t>
  </si>
  <si>
    <t>Construcción de obras de arte y/o puentes o pontones vehiculares o peatonales para mejorar la conexión vial rural y urbana</t>
  </si>
  <si>
    <t>Construcción y rehabilitación de puentes peatonales colgantes en el área rural</t>
  </si>
  <si>
    <t>Gestión  para realizar la pavimentación de vías rurales.</t>
  </si>
  <si>
    <t>Fortalecimiento a la gestión de las instituciones educativas para garantizar la asistencia, cobertura y permanencia de la población estudiantil y con enfoque diferencial en el municipio de Paz De Ariporo</t>
  </si>
  <si>
    <t>2020852500002</t>
  </si>
  <si>
    <t>2020852500005</t>
  </si>
  <si>
    <t>Construcción mantenimiento y rehabilitación de la infraestructura vial urbana y rural del Municipio Paz De Ariporo</t>
  </si>
  <si>
    <t>Hidrocarburos</t>
  </si>
  <si>
    <t>Mas Hogares Accediendo a Una Vivienda Digna</t>
  </si>
  <si>
    <t>Subsidios Familiares De Vivienda Para Vis Urbana</t>
  </si>
  <si>
    <t>Hogares que acceden a vivienda nueva</t>
  </si>
  <si>
    <t>Asignar subsidios de vivienda nueva para los hogares en el área urbana del municipio</t>
  </si>
  <si>
    <t>Hogares beneficiados con adquisición de vivienda</t>
  </si>
  <si>
    <t>Asignar subsidios de vivienda nueva en sitio propio para hogares en el área urbana del municipio</t>
  </si>
  <si>
    <t>Hogares beneficiados con construcción de viviendas nuevas en sitio propio</t>
  </si>
  <si>
    <t>Subsidios para Mejoramiento de Vivienda Asignados</t>
  </si>
  <si>
    <t>Nuevos Hogares que acceden a vivienda nueva y mejoramiento de vivienda integral</t>
  </si>
  <si>
    <t>Asignar subsidios para el mejoramiento de las condiciones de habitabilidad de hogares en el área urbana del municipio</t>
  </si>
  <si>
    <t>Hogares beneficiados con mejoramiento de una vivienda.</t>
  </si>
  <si>
    <t xml:space="preserve">Gestionar la formulación e implementación de proyectos de vivienda en el área urbana y rural Hogares beneficiados con construccion y/o mejoramiento de vivienda  </t>
  </si>
  <si>
    <t xml:space="preserve">Hogares beneficiados con construccion y/o mejoramiento de vivienda  </t>
  </si>
  <si>
    <t>Transporte de Hidrocarburos</t>
  </si>
  <si>
    <t>CIENCIA, TECNOLOGÍA E INNOVACIÓN</t>
  </si>
  <si>
    <t>Consolidación de una institucionalidad habilitante para la Ciencia Tecnología e Innovación (CTI)</t>
  </si>
  <si>
    <t>Promover la participación del sector empresarial en las políticas de CTeI</t>
  </si>
  <si>
    <t>Formular el Plan Estratégico Municipal de Ciencia, Tecnología e Innovación – PEMCTI del municipio de Paz de Ariporo</t>
  </si>
  <si>
    <t>Fortalecer y activar el Consejo Municipal de Ciencia, Tecnología e Innovación del municipio</t>
  </si>
  <si>
    <t>Participación del privado en las inversiones de ciencia, tecnología e innovación</t>
  </si>
  <si>
    <t>Realizar un proyecto de investigación aplicada que generen conocimiento e innovación</t>
  </si>
  <si>
    <t>Realizar un proyecto para el desarrollo tecnológico y la innovación</t>
  </si>
  <si>
    <t>Implementar una estrategia en CTeI para fortalecer las capacidades institucionales del municipio</t>
  </si>
  <si>
    <t>Documentos de planeación de CTeI elaborados</t>
  </si>
  <si>
    <t>Consejo Municipal de Ciencia, Tecnología e Innovación activo y fortalecido</t>
  </si>
  <si>
    <t>Número de proyectos de investigación formulados en ciencia, tecnología e innovación</t>
  </si>
  <si>
    <t>Número de proyectos de desarrollo tecnológico y la innovación implementados</t>
  </si>
  <si>
    <t>Numero de estrategias de fortalecimiento de capacidades institucionales implementadas</t>
  </si>
  <si>
    <t>Desarrollo de capacidades institucionales para la gestión territorial en ciencia tecnología e innovación del municipio de Paz De Ariporo</t>
  </si>
  <si>
    <t>2020852500029</t>
  </si>
  <si>
    <t>Ordenando lo Nuestro</t>
  </si>
  <si>
    <t>Incrementar el número de estrategias y acciones ejecutadas del PBOT municipal</t>
  </si>
  <si>
    <t>Formulación e implementación de las Unidades de Planificación Rural UPRA para los cinco centros poblados del municipio de paz de Ariporo, asegurando así el ordenamiento y normatividad para cada uno.</t>
  </si>
  <si>
    <t>Realizar el estudio de identificación para recuperación del espacio público en el área urbana del municipio de paz de Ariporo.</t>
  </si>
  <si>
    <t>Realizar estudios y diseños para proyectos de infraestructura y equipamientos priorizados del PBOT del municipio</t>
  </si>
  <si>
    <t>Formulación e implementación de acciones para el fortalecimiento de la planificación territorial del Municipio de Paz De Ariporo</t>
  </si>
  <si>
    <t>2020852500035</t>
  </si>
  <si>
    <t>Construcción y mejoramiento de las condiciones de habitabilidad en el área urbana y rural del municipio de Paz De Ariporo</t>
  </si>
  <si>
    <t>Hogares que acceden a vivienda nueva y mejoramiento de vivienda</t>
  </si>
  <si>
    <t>Hogares que acceden a mejoramiento de vivienda</t>
  </si>
  <si>
    <t>Porcentaje de acciones implementadas del PBOT del municipio</t>
  </si>
  <si>
    <t>UPR Formuladas</t>
  </si>
  <si>
    <t>Estudio Realizado</t>
  </si>
  <si>
    <t>Estudios y Diseños Realizados</t>
  </si>
  <si>
    <t>Investigación con calidad e impacto</t>
  </si>
  <si>
    <t>Desarrollo tecnológico e innovación para el crecimiento empresarial</t>
  </si>
  <si>
    <t>PROYECTO</t>
  </si>
  <si>
    <t>Desarrollo de acciones para la preservación y conservación de la biodiversidad, el recurso hídrico y los ecosistemas estratégicos del municipio de Paz De Ariporo</t>
  </si>
  <si>
    <t>Optimización y cobertura del servicio de agua potable y saneamiento básico en el municipio de Paz De Ariporo</t>
  </si>
  <si>
    <t>Optimización y cobertura de redes y sistemas de energía eléctrica y alumbrado público en el área urbana y rural de Paz De Ariporo</t>
  </si>
  <si>
    <t>Fortalecimiento de la identidad cultural el patrimonio y las manifestaciones artísticas para el turismo en el municipio de Paz De Ariporo</t>
  </si>
  <si>
    <t>Construcción de pavimento rígido en tramos viales del casco urbano del municipio de Paz de Ariporo Casanare Orinoquia Paz De Ariporo</t>
  </si>
  <si>
    <t>Asistencia inclusión y atención integral a la población primera infancia, infancia adolescencia con enfoque diferencial del municipio de Paz De Ariporo</t>
  </si>
  <si>
    <t>Fortalecimiento en el desempeño de procesos de enseñanza y aprendizaje y con enfoque diferencial en las instituciones educativas del municipio de Paz De Ariporo</t>
  </si>
  <si>
    <t>Fortalecimiento a la atención integral de la población adulto mayor del municipio de Paz De Ariporo</t>
  </si>
  <si>
    <t>Fortalecimiento de los procesos de gestión de la salud pública y de la autoridad sanitaria en el municipio de Paz De Ariporo</t>
  </si>
  <si>
    <t>Fortalecimiento del sector agropecuario con la implementación de extensionismo rural y transferencia de tecnología en el municipio de Paz De Ariporo</t>
  </si>
  <si>
    <t>Desarrollo de acciones y estrategias de gestión y manejo del riesgo de desastres en el municipio de Paz De Ariporo</t>
  </si>
  <si>
    <t>Implementación de acciones para el fortalecimiento de la seguridad y la convivencia ciudadana en el municipio de Paz De Ariporo</t>
  </si>
  <si>
    <t>Fortalecimiento , atención e inclusión de la población joven en programas sociales, culturales, formativos y económicos en el municipio de Paz De Ariporo</t>
  </si>
  <si>
    <t>Construcción mantenimiento yo adecuación del equipamiento del municipio de Paz De Ariporo</t>
  </si>
  <si>
    <t>Fortalecimiento de la educación ambiental en el municipio de Paz De Ariporo</t>
  </si>
  <si>
    <t>Desarrollo de actividades para el fortalecimiento del gobierno territorial en el municipio de Paz De Ariporo</t>
  </si>
  <si>
    <t>Fortalecimiento de organismos comunitarios consultivos y procesos de participación ciudadana en el municipio de Paz De Ariporo</t>
  </si>
  <si>
    <t>Protección y garantía del aseguramiento en salud en la población del municipio de Paz De Ariporo</t>
  </si>
  <si>
    <t>Apoyo a la atención integral acciones de empoderamiento emprendimiento y participación de la mujer en el municipio de paz de Ariporo - Casanare</t>
  </si>
  <si>
    <t>Implementación de actividades deportivas recreativas y de educación física para el desarrollo humano sin sedentarismo en la población del municipio de Paz De Ariporo</t>
  </si>
  <si>
    <t>Fortalecimiento del sector agropecuario para el desarrollo económico y competitivo en el municipio de Paz De Ariporo</t>
  </si>
  <si>
    <t>Fortalecimiento de acciones y estrategias de atención a la población víctima del conflicto armado en el municipio de Paz De Ariporo</t>
  </si>
  <si>
    <t>Desarrollo de actividades de fortalecimiento financiero en el municipio de Paz De Ariporo</t>
  </si>
  <si>
    <t>Mejoramiento de la apropiación y uso de las Tecnologías de la información y las Comunicaciones- TIC en el Municipio de Paz De Ariporo</t>
  </si>
  <si>
    <t>Desarrollo de acciones afirmativas y de fortalecimiento para la comunidad indígena y la comunidad afrodescendiente del municipio de Paz De Ariporo</t>
  </si>
  <si>
    <t>Desarrollo de actividades de atención e inclusión a la población en situación de discapacidad del municipio de Paz De Ariporo</t>
  </si>
  <si>
    <t>Desarrollo de actividades de enfoque diferencial e inclusión para la población con orientación sexual e identidad de género diversa en el Municipio de Paz De Ariporo</t>
  </si>
  <si>
    <t>Apoyo en el proceso de inclusión y equidad a la población reintegrada y reincorporada en el municipio de Paz De Ariporo</t>
  </si>
  <si>
    <t>Fortalecimiento de las estrategias nacionales de promoción social para las familias en condición de pobreza, pobreza extrema y victimas del municipio de Paz De Ariporo</t>
  </si>
  <si>
    <t>Fortalecimiento de la competitividad empresarial y turística del municipio de Paz De Ariporo</t>
  </si>
  <si>
    <t>Implementación del plan de salud pública de intervenciones colectivas para la promoción y gestión del riesgo en salud en el municipio de Paz De Ariporo</t>
  </si>
  <si>
    <t>Fortalecimiento del estatus zoosanitario de la producción pecuaria en el municipio de Paz De Ariporo</t>
  </si>
  <si>
    <t>Apoyo a la formalización de la propiedad rural en el municipio de Paz De Ariporo</t>
  </si>
  <si>
    <t>Implementación de acciones de adaptación y mitigación al cambio climático, preservando el patrimonio ambiental del municipio de Paz De Ariporo</t>
  </si>
  <si>
    <t>BPIN</t>
  </si>
  <si>
    <t>SGP DE</t>
  </si>
  <si>
    <t>SGP OTROS</t>
  </si>
  <si>
    <t>ICLD+SGPLD</t>
  </si>
  <si>
    <t>OTROS</t>
  </si>
  <si>
    <t>OAP</t>
  </si>
  <si>
    <t>LÍNEA 1</t>
  </si>
  <si>
    <t>DESARROLLO ECONÓMICO PARA EL CAMBIO</t>
  </si>
  <si>
    <t xml:space="preserve">Yazmín Helena González                       Secretario de Infraestructura y Obras Públicas </t>
  </si>
  <si>
    <t>AGRICULTURA Y DESARROLLO RURAL</t>
  </si>
  <si>
    <t>Inclusión productiva de pequeños productores rurales</t>
  </si>
  <si>
    <t>Incremento de cultivos tecnificados mediante la adopción de tecnología en el municipio</t>
  </si>
  <si>
    <t>Participación de pequeños productores en cadenas de transformación agroindustrial</t>
  </si>
  <si>
    <t>2020852500023</t>
  </si>
  <si>
    <t>Servicio de apoyo para el fomento de la asociatividad</t>
  </si>
  <si>
    <t>Asociaciones apoyadas</t>
  </si>
  <si>
    <t>META CUMPLIDA</t>
  </si>
  <si>
    <t>Formulación del Plan agropecuario Municipal</t>
  </si>
  <si>
    <t>Planes de Desarrollo Agropecuario y Rural elaborados</t>
  </si>
  <si>
    <t>Carta del paisaje agropecuaro, instrumento de concertacion voluntaria entre los actores territoriales, orientando a promover la gestión sostenible del paisaje agropecuario</t>
  </si>
  <si>
    <t>Una carta del paisaje agropecuario cuyo cointenido principal es identificación de necesidades, establecimientos de objetivos y acuerdos de gestión.</t>
  </si>
  <si>
    <t>Adquicision banco de maquinaria y equipos</t>
  </si>
  <si>
    <t xml:space="preserve">Bancos de maquinaria y equipos adquiridos </t>
  </si>
  <si>
    <t>Gestión en la consecución de apoyo financiero para el acceso a activos productivos y de comercialización.</t>
  </si>
  <si>
    <t>Productores apoyados con activos productivos y de comercialización</t>
  </si>
  <si>
    <t>Mejoramientos de praderas.</t>
  </si>
  <si>
    <t>Hectáreas mejoradas</t>
  </si>
  <si>
    <t>Servicio de apoyo en la implementación de unidades productivas para el autoconsumo de los hogares en situación de vulnerabilidad social</t>
  </si>
  <si>
    <t>Unidades productivas de autoconsumo implementadas</t>
  </si>
  <si>
    <t>Gestión y  apoyo financiero para proyectos productivos de autoconsumo en las comunidades indígenas del municipio</t>
  </si>
  <si>
    <t xml:space="preserve">Proyectos productivos concertados e implementados </t>
  </si>
  <si>
    <t>Servicio de apoyo financiero para proyectos productivos</t>
  </si>
  <si>
    <t>Mujeres beneficiadas</t>
  </si>
  <si>
    <t>Jóvenes beneficiados</t>
  </si>
  <si>
    <t>Apoyar la realización de eventos para la promoción de mercados campesinos</t>
  </si>
  <si>
    <t xml:space="preserve">Eventos realizados </t>
  </si>
  <si>
    <t>Institucionalizar el dia del campesino y/o productor agropecuario</t>
  </si>
  <si>
    <t>Dia delcampesino y/o productor agropecuario institucionalizado mediante acuerdo municipal</t>
  </si>
  <si>
    <t>Ordenamiento social y uso productivo del territorio rural</t>
  </si>
  <si>
    <t>Gestión para Incrementar el número de predios rurales con títulos</t>
  </si>
  <si>
    <t>Hectáreas ordenadas en cuanto a su tenencia, ocupación  y aprovechamiento</t>
  </si>
  <si>
    <t>2020852500038</t>
  </si>
  <si>
    <t>Servicio de apoyo financiero para la formalización de la propiedad</t>
  </si>
  <si>
    <t>Predios formalizados o regularizados para el desarrollo rural</t>
  </si>
  <si>
    <t>Mujeres rurales beneficiadas con procesos de formalización de tierras</t>
  </si>
  <si>
    <t>Cartografía de zonificación y evaluación de tierras</t>
  </si>
  <si>
    <t>Documentos de análisis de zonificación elaborados</t>
  </si>
  <si>
    <t>Sanidad agropecuaria e inocuidad agroalimentaria</t>
  </si>
  <si>
    <t>Incrementar los predios libres de enfermedades</t>
  </si>
  <si>
    <t>Productores con acuerdos comerciales suscritos - agricultura por contrato</t>
  </si>
  <si>
    <t>2020852500037</t>
  </si>
  <si>
    <t>Servicio de prevención y control de enfermedades</t>
  </si>
  <si>
    <t>Predios intervenidos</t>
  </si>
  <si>
    <t>Deguello de Ganado Mayor</t>
  </si>
  <si>
    <t>Ciencia, tecnología e innovación agropecuaria</t>
  </si>
  <si>
    <t>Aumentar la producción de productos bajo la adopción de tecnología</t>
  </si>
  <si>
    <t>índice de adopción de tecnología</t>
  </si>
  <si>
    <t>2020852500012</t>
  </si>
  <si>
    <t>Servicio de divulgación de transferencia de tecnología</t>
  </si>
  <si>
    <t>Productores beneficiados con transferencia de tecnología</t>
  </si>
  <si>
    <t>Servicio de extensión agropecuaria</t>
  </si>
  <si>
    <t>Productores atendidos con servicio de extensión agropecuaria</t>
  </si>
  <si>
    <t>Infraestructura productiva y comercialización</t>
  </si>
  <si>
    <t>Aumentar la productividad y comercialización de productos agropecuarios</t>
  </si>
  <si>
    <t xml:space="preserve">Producción y comercialización de la cadena agropecuaria
</t>
  </si>
  <si>
    <t>Gestión para estudios y diseños del complejo agroindustriial del norte de Casanare</t>
  </si>
  <si>
    <t xml:space="preserve">Estudios y diseños realizados </t>
  </si>
  <si>
    <t>Estudios, diseños y construcción de distritos de riego para favorecer la producción continua de productos</t>
  </si>
  <si>
    <t>Estudios, diseños y construcción de distritos de riego implementados</t>
  </si>
  <si>
    <t>Gestión para la construcción de la planta de beneficio animal PBA del norte de Casanare</t>
  </si>
  <si>
    <t>Plantas de beneficio animal construidas</t>
  </si>
  <si>
    <t>COMERCIO, INDUSTRIA Y TURISMO</t>
  </si>
  <si>
    <t>Turismo Sostenible Por Amor A Nuestra Tierra</t>
  </si>
  <si>
    <t>Incrementar El Número De Personas Que Se Alojan En El Municipio</t>
  </si>
  <si>
    <t>Porcentaje De Ocupación Hotelera Del Municipio</t>
  </si>
  <si>
    <t>2020852500033</t>
  </si>
  <si>
    <t>Formular y adoptar por acuerdo el Plan de Desarrollo Turístico del Municipio con enfoque Regional2020- 2032</t>
  </si>
  <si>
    <t xml:space="preserve">Un Plan de Desarrollo Turístico Formulado y Adoptado </t>
  </si>
  <si>
    <t>Diseño de dos productos turísticos</t>
  </si>
  <si>
    <t>Productos turísticos diseñados y Operando</t>
  </si>
  <si>
    <t>Construcción de mirador y/o monumento de la virgen de Manare</t>
  </si>
  <si>
    <t>Mirador Turístico Construido</t>
  </si>
  <si>
    <t>Fortalecimiento al programa de señalización turística del municipio</t>
  </si>
  <si>
    <t>Señalización Realizada (Numero de señales instaladas)</t>
  </si>
  <si>
    <t>Gestion  estudios y diseños para la adecuación y protección de las reservas leche miel, vainillal y la pereza</t>
  </si>
  <si>
    <t>Estudios y diseños elaborados.</t>
  </si>
  <si>
    <t>Brindar Capacitación y formación a los empresarios del sector turismo en herramientas que fortalezcan su competitividad, calidad y sostenibilidad</t>
  </si>
  <si>
    <t>Cursos Ofrecidos</t>
  </si>
  <si>
    <t>Fortalecimiento al Programa Colegios Amigos del Turismo en el Municipio</t>
  </si>
  <si>
    <t>Colegios Incluidos En El Programa</t>
  </si>
  <si>
    <t>Desarrollar Campañas Estratégicas de Promoción de Destino para el posicionamiento turístico del Municipio</t>
  </si>
  <si>
    <t xml:space="preserve">Número de Campañas Realizadas </t>
  </si>
  <si>
    <t>Estructuración estratégica y realización de 2 Viajes de Familiarización (FamTrip)para dar a conocer al Municipio y generar alianzas de comercialización de Destino</t>
  </si>
  <si>
    <t xml:space="preserve">Número de Viajes de Familiarización Realizados </t>
  </si>
  <si>
    <t>Desarrollo Empresarial Por Amor a Nuestra Tierra</t>
  </si>
  <si>
    <t>Puntaje en el Factor de Sofisticación e Innovación del Índice de Competitividad Departamental</t>
  </si>
  <si>
    <t>Posición en el Raking departamental del Índice de Competitividad, de acuerdo con el Factor de Sofisticación e Innovación</t>
  </si>
  <si>
    <t>Generar una alianza estratégica para promover a través de un programa de fortalecimiento empresarial 40 emprendimientos en el municipio.</t>
  </si>
  <si>
    <t>Emprendimientos fortalecidos</t>
  </si>
  <si>
    <t>Generar una alianza estratégica para promover a través de un programa el fortalecimiento empresarial a 40 empresas en etapa de aceleración del municipio</t>
  </si>
  <si>
    <t>Empresas en etapa de Aceleración fortalecidas</t>
  </si>
  <si>
    <t>Generar una alianza estratégica para promover a través de un programa el fortalecimiento empresarial a 40 unidades productivas con la transferencia y/o implementación de metodologías de aumento de la productividad</t>
  </si>
  <si>
    <t>Unidades productivas con la transferencia y/o implementación de metodologías de aumento de la productividad</t>
  </si>
  <si>
    <t>Generar una alianza estratégica para promover a través de un programa el fortalecimiento empresarial a 40 Mipymes del municipio</t>
  </si>
  <si>
    <t>Fortalecimiento empresarial a Mipymes del municipio</t>
  </si>
  <si>
    <t>Generar una alianza estratégica para promover a través de un programa el fortalecimiento y la asistencia técnica del sector artesanal del municipio</t>
  </si>
  <si>
    <t>Talleres certificados para el desarrollo de productos y gestión de unidades productivas brindados</t>
  </si>
  <si>
    <t xml:space="preserve">Elaboración de una estrategia de fortalecimiento del Sector comercio para la organización, regulación y fomento del comercio local </t>
  </si>
  <si>
    <t>Estrategia implementada</t>
  </si>
  <si>
    <t>Desarrollar programas de capacitación con el Sena para vendedores informales  (ley 1988 de 2019)</t>
  </si>
  <si>
    <t xml:space="preserve">Personas capacitadas </t>
  </si>
  <si>
    <t>fomentar proyectos productivos para vendedores informales  (ley 1988 de 2019)</t>
  </si>
  <si>
    <t xml:space="preserve">Unidades productivas </t>
  </si>
  <si>
    <t>Generar una alianza estratégica para promover a través de un programa el apoyo financiero de 40 proyectos empresariales, para mejoramiento de producto y sofisticación de la oferta</t>
  </si>
  <si>
    <t>Proyectos empresariales, para mejoramiento de producto y sofisticación de la oferta</t>
  </si>
  <si>
    <t>AMBIENTE Y DESARROLLO SOSTENIBLE</t>
  </si>
  <si>
    <t>Vamos por el cambio conservando la biodiversidad, el recurso hídrico y sus servicios ecosistémicos</t>
  </si>
  <si>
    <t>Entidades públicas, privadas y ciudadanía conservando la biodiversidad y sus servicios ecosistémicos</t>
  </si>
  <si>
    <t>Sectores que incorporan alternativas para la conservación de la biodiversidad y sus servicios ecosistémicos</t>
  </si>
  <si>
    <t>2020852500001</t>
  </si>
  <si>
    <t>Asistencia técnica para la Creación y el fortalecimiento del Sistema Municipal de Áreas protegidas SIMAP como instancia de articulación interinstitucional, con la sociedad civil y el sector privado para la planificación y gestión de las áreas bajo conservación del municipio</t>
  </si>
  <si>
    <t>Áreas protegidas fortalecidas, apoyadas, gestionadas para consolidar el SIMAP</t>
  </si>
  <si>
    <t>Servicio de restauración de ecosistemas</t>
  </si>
  <si>
    <t>Áreas en proceso de restauración</t>
  </si>
  <si>
    <t>Alinderamiento y encerramiento de predios adquiridos para la protección y conservación de las microcuencas municipales</t>
  </si>
  <si>
    <t>Kilómetros de alinderamiento y/o cercado ejecutado</t>
  </si>
  <si>
    <t>Adquirir predios para la protección de las microcuencas que proveen de agua al acueducto municipal</t>
  </si>
  <si>
    <t>Hectáreas adquiridas</t>
  </si>
  <si>
    <t>Servicio apoyo financiero para la implementación de esquemas de pago por Servicio ambientales</t>
  </si>
  <si>
    <t>Esquemas de Pago por Servicio ambientales implementados</t>
  </si>
  <si>
    <t>Fortalecimiento a las iniciativas y/o Procesos Comunitarios de Gestión para la Conservación y Desarrollo Sostenible de los Ecosistemas de Morichales de Paz de Ariporo, entre otros.</t>
  </si>
  <si>
    <t>Hectáreas en mejor manejo</t>
  </si>
  <si>
    <t>Gestión para el desarrollo de los estudios técnicos para la planificación sectorial y la gestión ambiental en las cuencas abastecedoras del acueducto municipal</t>
  </si>
  <si>
    <t>Documentos de estudios técnicos para la planificación sectorial y la gestión ambiental formulados</t>
  </si>
  <si>
    <t>Gestión para la planeación y la gestión integral del recurso hídrico</t>
  </si>
  <si>
    <t>Documento con plan ordenamiento del recurso hídrico formulados</t>
  </si>
  <si>
    <t>Gestión de la información y el conocimiento a través de la educación ambiental</t>
  </si>
  <si>
    <t>Fortalecimiento a la educación ambiental y al desempeño ambiental de los sectores productivos</t>
  </si>
  <si>
    <t>Educación ambiental y apoyo al desempeño ambiental de los sectores productivos</t>
  </si>
  <si>
    <t>Servicio de asistencia técnica para la consolidación de negocios verdes</t>
  </si>
  <si>
    <t>Negocios verdes consolidados</t>
  </si>
  <si>
    <t>Campaña de socialización y capacitación de la Estructura Ecológica Principal en el marco del ordenamiento ambiental territorial</t>
  </si>
  <si>
    <t>Campañas de educación ambiental y participación implementadas</t>
  </si>
  <si>
    <t>Fortalecimiento del CIDEA como espacio intersectorial para la gestión de la educación ambiental en territorio</t>
  </si>
  <si>
    <t>Número de PROCEDAS implementados y PRAE asistidos técnicamente</t>
  </si>
  <si>
    <t>Ordenamiento Ambiental Territorial</t>
  </si>
  <si>
    <t>Entidades públicas, privadas y ciudadanía conservando los recursos naturales y apoyo a la gestión del riesgo</t>
  </si>
  <si>
    <t>Acciones para conservar el recurso hídrico, la reducción de la deforestación y el apoyo a la gestión del riesgo</t>
  </si>
  <si>
    <t>Fortalecimiento e implementación de los programas y proyectos ambientales del PBOT</t>
  </si>
  <si>
    <t>Programas del PBOT implementados</t>
  </si>
  <si>
    <t>Formular e implementar el Plan Institucional de Gestión Ambiental - PIGA</t>
  </si>
  <si>
    <t>Planes formulados e implementados</t>
  </si>
  <si>
    <t>Gestión para la construcción sede de Bomberos y Defensa Civil</t>
  </si>
  <si>
    <t>Nueva sede de bomberos y defensa civil en funcionamiento</t>
  </si>
  <si>
    <t>Gestión del cambio climático para un desarrollo bajo en carbono y resiliente al clima</t>
  </si>
  <si>
    <t>Instrumentos de planeación para la capacidad de adaptación y mitigación al cambio climático en el municipio</t>
  </si>
  <si>
    <t>Planes de desarrollo territorial que involucran estrategias de gestión del cambio climático</t>
  </si>
  <si>
    <t>2020852500039</t>
  </si>
  <si>
    <t>Servicio de apoyo técnico y financiero para la implementación de acciones de adaptación y mitigación al cambio climático</t>
  </si>
  <si>
    <t>Acciones de mitigación y adaptación al cambio climático implementadas</t>
  </si>
  <si>
    <t>Servicio de divulgación de la información en gestión del cambio climático para un desarrollo bajo en carbono y resiliente al clima</t>
  </si>
  <si>
    <t>Campañas de información en gestión de cambio climático realizadas</t>
  </si>
  <si>
    <t>Servicio de rehabilitación de ecosistemas con especies forestales dendroenergeticas</t>
  </si>
  <si>
    <t>Plantaciones forestales Dendroenergeticas establecidas</t>
  </si>
  <si>
    <t>Servicio de producción de plántulas en viveros</t>
  </si>
  <si>
    <t>Plántulas producidas</t>
  </si>
  <si>
    <t>Gestión para la construcción de estufas ecoeficientes</t>
  </si>
  <si>
    <t>Estufas ecoeficientes instaladas y en operación</t>
  </si>
  <si>
    <t>Formulación de la Política de Economía Circular del municipio de Paz de Ariporo</t>
  </si>
  <si>
    <t>Documentos de adaptación al cambio climático diseñados</t>
  </si>
  <si>
    <t>SAGYMA</t>
  </si>
  <si>
    <t>CULTURA</t>
  </si>
  <si>
    <t xml:space="preserve">Educación y emprendimiento cultural </t>
  </si>
  <si>
    <t xml:space="preserve">Acceso de la población colombiana a espacios culturales </t>
  </si>
  <si>
    <t>Servicio de promoción de actividades culturales - Servicio de asistencia técnica para el emprendimiento</t>
  </si>
  <si>
    <t>2020852500006</t>
  </si>
  <si>
    <t>Diseñar procesos de acompañamiento estratégico a proyectos de emprendimiento y gestión artística y cultural.</t>
  </si>
  <si>
    <t>Proceso de acompañamiento creado e implementado</t>
  </si>
  <si>
    <t>Crear convocatorias anuales que otorguen estímulos para los agentes, creadores e innovadores culturales.</t>
  </si>
  <si>
    <t>Agentes, creadores e innovadores cultuales apoyados en el cuatrienio</t>
  </si>
  <si>
    <t>Procultura</t>
  </si>
  <si>
    <t>Promover eventos intersectoriales (Cultura, Patrimonio y Turismo) que activen la economía cultural del municipio.</t>
  </si>
  <si>
    <t>Eventos intersectoriales  apoyados.</t>
  </si>
  <si>
    <t>Vincular niñas, niños y jóvenes de todo el municipio en procesos de formación artística.</t>
  </si>
  <si>
    <t>Niñas, niños y adolescentes beneficiados</t>
  </si>
  <si>
    <t>Articulación con colegios cuyos estudiantes de 9no a 11avo grado puedan prestar sus servicios sociales en actividades culturales y patrimoniales.</t>
  </si>
  <si>
    <t>Instituciones educativas articuladas con servicios sociales de vigías del patrimonio</t>
  </si>
  <si>
    <t>Crear concurso de libro álbum ilustrado que promueva la lectura, la creación literaria y la ilustración en las niñas, niños y jóvenes.</t>
  </si>
  <si>
    <t>Concursos realizados en el cuatrienio</t>
  </si>
  <si>
    <t>Bienes y manifestaciones del patrimonio cultural reconocidos y protegidos - Bienes y manifestaciones del patrimonio cultural incluidas por la UNESCO</t>
  </si>
  <si>
    <t xml:space="preserve">Actos administrativos generados - Obras construidas y dotadas  </t>
  </si>
  <si>
    <t>0 - 0</t>
  </si>
  <si>
    <t>10 . 3</t>
  </si>
  <si>
    <t>Creación del Archivo Artístico, Patrimonial y Cultural del Municipio.</t>
  </si>
  <si>
    <t>Proyectos de infraestructura cultural asistidos técnicamente</t>
  </si>
  <si>
    <t>Realizar laboratorios de participación ciudadana para la recolección de información cultural.</t>
  </si>
  <si>
    <t>Laboratorios de participación ciudadana en el cuatrienio</t>
  </si>
  <si>
    <t>Gestion para el reconocimiento del festival internacional de la llanura como patrimonio cultural de la nación.</t>
  </si>
  <si>
    <t xml:space="preserve">Festival internacional  de la llanura reconocido </t>
  </si>
  <si>
    <t>Formular y adoptar el plan de desarrollo cultural y patrimonial del municipio de Paz de Ariporo</t>
  </si>
  <si>
    <t>Plan formulado</t>
  </si>
  <si>
    <t>Crear Consejo de Cultura y Patrimonio</t>
  </si>
  <si>
    <t>Consejo de cultura y patrimonio creado</t>
  </si>
  <si>
    <t>Asistencia técnica en el manejo y gestión del patrimonio arqueológico, antropológico e histórico para la creación del  inventario patrimonial</t>
  </si>
  <si>
    <t>Inventario patrimonial creado</t>
  </si>
  <si>
    <t>Diseñar y realizar un trazado de los puntos de interés patrimonial del municipio.</t>
  </si>
  <si>
    <t>Documento de preservación de los parques y áreas arqueológicas patrimoniales de interés patrimonial del municipio</t>
  </si>
  <si>
    <t>Apoyar e incentivar las iniciativas de investigación, publicación y eventos de creación histórica y patrimonial del municipio.</t>
  </si>
  <si>
    <t>Documentos Investigación</t>
  </si>
  <si>
    <t>Realizar festivales tradicionales del municipio.</t>
  </si>
  <si>
    <t>Festivales realizados</t>
  </si>
  <si>
    <t>Crear convocatorias y estímulos a los emprendedores tradicionales del municipio.</t>
  </si>
  <si>
    <t>Emprendedores beneficiados con apoyo financiero a la actividad artesanal</t>
  </si>
  <si>
    <t>Apoyo Ferias y Fiestas patronales en honor a Nuestra Señora de Manare.</t>
  </si>
  <si>
    <t>Ferias y Fiestas patronales en honor a Nuestra Señora de Manare realizadas</t>
  </si>
  <si>
    <t>Crear concurso de música llanera, danza folclórica, voz recia y cantos de vaquería masculina y femenina en el municipio.</t>
  </si>
  <si>
    <t>Concursos del sector artístico y cultural apoyados</t>
  </si>
  <si>
    <t>Gestionar los recursos para construir el centro multicultural.</t>
  </si>
  <si>
    <t>Estudios y diseños de infraestructura cultural</t>
  </si>
  <si>
    <t>Gestionar los recursos para la construcción del Museo de las Artes, Historia, Tradiciones y Patrimonio de Paz de Ariporo.</t>
  </si>
  <si>
    <t>Mantenimiento y dotación de la biblioteca.</t>
  </si>
  <si>
    <t>Bibliotecas adecuadas</t>
  </si>
  <si>
    <t>Adecuación, mantenimiento y dotación casa de la cultura de Paz de Ariporo</t>
  </si>
  <si>
    <t>Casa de la cultura adecuada.</t>
  </si>
  <si>
    <t>Construcción en el centro administrativo municipal del busto en homenaje a Juan Nepomuceno Moreno</t>
  </si>
  <si>
    <t>Busto construido</t>
  </si>
  <si>
    <t>Gestion para la reconstrucción y redemolacion de las ruinas de moreno viejo como patrimonio, histórico, cultural y turístico del municipio.</t>
  </si>
  <si>
    <t>Infraestructura reconstruida y remodelada</t>
  </si>
  <si>
    <t>EDUCACIÓN</t>
  </si>
  <si>
    <t>Paz de Ariporo Mejor Educada  con Calidad y Cobertura Para el Cambio</t>
  </si>
  <si>
    <t xml:space="preserve">Sostener  la cobertura bruta en todos los ciclos educativos </t>
  </si>
  <si>
    <t xml:space="preserve">Tasa de cobertura bruta </t>
  </si>
  <si>
    <t>Gestion, articulacion y complementariedad con el departamento para garantizar la cobertura hasta el 100% de los recursos de asignaciones especiales del sistema general de participaciones en asistencia alimentaria en el marco del PAE  a estudiantes de instituciones educativas oficiales en las diferentes modalidades, incluida modalidad internados y resguardo indígena de caño mochuelo  jurisdiccion de Paz de Ariporo</t>
  </si>
  <si>
    <t>Recursos ejecutados</t>
  </si>
  <si>
    <t>Garantizar el acceso de población con discapacidad al sistema educativo con modelos inclusivos</t>
  </si>
  <si>
    <t>Estudiantes con discapacidad</t>
  </si>
  <si>
    <t xml:space="preserve">Generar estrategia  para el fortalecimiento  de la Etno-educación </t>
  </si>
  <si>
    <t>Estrategia desarrollada</t>
  </si>
  <si>
    <t>Garantizar la atención de niños y niñas en preescolar con educación inicial en el marco de la atención integral a la primera infancia</t>
  </si>
  <si>
    <t xml:space="preserve">Niños y niñas de pre escolar con educación inicial </t>
  </si>
  <si>
    <t xml:space="preserve">Disminuir la tasa de analfabetismo en población de 15 y más años en un punto porcentual  </t>
  </si>
  <si>
    <t xml:space="preserve">Disminuir la tasa de analfabetismo en población de 15 y más años en un punto porcentual </t>
  </si>
  <si>
    <t xml:space="preserve">Implementar alfabetización y modelos educativos flexibles </t>
  </si>
  <si>
    <t>Estudiantes beneficiados</t>
  </si>
  <si>
    <t>Fortalecimiento de los PEI de las instituciones educativas</t>
  </si>
  <si>
    <t>PEI de instituciones educativas fortalecidos</t>
  </si>
  <si>
    <t>Fortalecimiento de los PEI de las Instituciones educativas del área urbana y rural</t>
  </si>
  <si>
    <t>Instituciones educativas con PEI Fortalecidos</t>
  </si>
  <si>
    <t xml:space="preserve">Aumentar el % de instituciones clasificadas en la categoría de desempeño A de las pruebas Saber 11 </t>
  </si>
  <si>
    <t>Instituciones clasificadas en categoría de desempeño A en pruebas saber 11</t>
  </si>
  <si>
    <t>Apoyar el proceso de cualificación docente de la Secretaria de  Educación Departamental</t>
  </si>
  <si>
    <t>Proceso de cualificación docente apoyado</t>
  </si>
  <si>
    <t xml:space="preserve">Disminuir la tasa de deserción escolar por debajo del 2,87%
</t>
  </si>
  <si>
    <t xml:space="preserve">Dotar de material pedagógico y audiovisuales y TIC s a las instituciones educativas del área urbana y rural </t>
  </si>
  <si>
    <t>Instituciones dotadas</t>
  </si>
  <si>
    <t xml:space="preserve">Ampliar y mejorar la cobertura al servicio  de  internet en las instituciones educativas  </t>
  </si>
  <si>
    <t>Instituciones con cobertura de internet</t>
  </si>
  <si>
    <t>Disminuir el  número de estudiantes por computador</t>
  </si>
  <si>
    <t xml:space="preserve">Estudiantes por computador </t>
  </si>
  <si>
    <t>INCLUSIÓN SOCIAL Y RECONCILIACIÓN</t>
  </si>
  <si>
    <t xml:space="preserve">Desarrollo Social Integral </t>
  </si>
  <si>
    <t>Aprobación e implementación de la política pública de género y mujer</t>
  </si>
  <si>
    <t>Política pública de Mujer aprobada e implementada</t>
  </si>
  <si>
    <t>2020852500021</t>
  </si>
  <si>
    <t>Aprobar e Implementar la política pública de equidad de género para la mujer del municipio de Paz de Ariporo 2019 - 2029</t>
  </si>
  <si>
    <t>Política pública implementada</t>
  </si>
  <si>
    <t>Fortalecimiento del consejo consultivo de mujer y redes de mujeres</t>
  </si>
  <si>
    <t>Consejo consultivo fortalecido</t>
  </si>
  <si>
    <t>Desarrollar una (1) estrategia para la prevención de la violencia de genero</t>
  </si>
  <si>
    <t>Formar y certificar a mujeres en competencias para el empleo y la generación de ingresos</t>
  </si>
  <si>
    <t>Mujeres formadas y certificada</t>
  </si>
  <si>
    <t>Promoción de iniciativas de emprendimientos productivos  con apoyo técnico, formación y capacitación</t>
  </si>
  <si>
    <t>Numero de emprendimientos productivos iniciados</t>
  </si>
  <si>
    <t>Desarrollo de procesos de formación mediante cualificación de liderazgo en participación política</t>
  </si>
  <si>
    <t>Número de mujeres beneficiarias en escuela de formación política y liderazgo</t>
  </si>
  <si>
    <t xml:space="preserve">Creación de espacios de comunicación para la eliminación de la naturalización de la violencia contra las mujeres </t>
  </si>
  <si>
    <t>Espacios de comunicación alternativos funcionando</t>
  </si>
  <si>
    <t>Capacitar a mujeres y organizaciones de mujeres normatividad y rutas de atención frente a la violencia contra las mujeres</t>
  </si>
  <si>
    <t>Mujeres capacitadas como gestoras de la no violencia contra las mujeres</t>
  </si>
  <si>
    <t>Apoyo, gestión y articulación con las I.E para fortalecimiento de programas de educación básica para mujeres extra edad</t>
  </si>
  <si>
    <t>Mujeres incorporadas al sistema educativo</t>
  </si>
  <si>
    <t xml:space="preserve">Creación  de la oficina de la mujer </t>
  </si>
  <si>
    <t>Oficina creada y funcionando</t>
  </si>
  <si>
    <t>Niños, Niñas y adolescentes con bienestar, seguridad, participando, en cumplimiento de sus derechos</t>
  </si>
  <si>
    <t xml:space="preserve">Niños, Niñas y adolescentes cumpliendo con realizaciones </t>
  </si>
  <si>
    <t>2020852500008</t>
  </si>
  <si>
    <t xml:space="preserve">Mantener la cobertura de menores de 5 años en programas de atención integral </t>
  </si>
  <si>
    <t xml:space="preserve">No de menores de 5 años en programas de atención integral </t>
  </si>
  <si>
    <t xml:space="preserve">Implementación de la política de infancia y adolescencia </t>
  </si>
  <si>
    <t>NNA vinculados en programas de formación cultural</t>
  </si>
  <si>
    <t>Vincular a NNA en programas de formación cultural para el aprovechamiento del tiempo libre</t>
  </si>
  <si>
    <t>NNA vinculados en programas de formación cultural (Promoción de hábitos de vida saludable)</t>
  </si>
  <si>
    <t>Vinculación de NNA a programas de promoción de hábitos de vida saludable para el aprovechamiento del tiempo libre</t>
  </si>
  <si>
    <t>Mesa de participación de NNA activa</t>
  </si>
  <si>
    <t>Conformación y operación de la mesa de participación de NNA</t>
  </si>
  <si>
    <t xml:space="preserve">Estrategias implementadas </t>
  </si>
  <si>
    <t xml:space="preserve">Articulación de estrategias con el ICBF e implementación de las mismas para la atención integral de NNA </t>
  </si>
  <si>
    <t>Programas apoyados operando</t>
  </si>
  <si>
    <t>Apoyar las estrategias nacionales de Promoción social  para las familias que pueden ser potenciales beneficiarios  de Red Unidos - Familias en Acción- SISBEN Victimas con enfoque diferencial para el posconflicto</t>
  </si>
  <si>
    <t xml:space="preserve">Campañas realizadas en el cuatrienio </t>
  </si>
  <si>
    <t xml:space="preserve">Realizar campañas de registro que para que todos los NN de primera infancia cuenten con registro civil </t>
  </si>
  <si>
    <t>CESPA Funcionado</t>
  </si>
  <si>
    <t>Garantizar la atención permanente del del CESPA</t>
  </si>
  <si>
    <t>Hogar de paso funcionando</t>
  </si>
  <si>
    <t>Aprobación e implementación de la política pública de Juventud</t>
  </si>
  <si>
    <t>Política pública de Juventud implementada</t>
  </si>
  <si>
    <t>2020852500015</t>
  </si>
  <si>
    <t>Aprobación e implementación de la política pública de juventud</t>
  </si>
  <si>
    <t>Política Pública  aprobada e implementada</t>
  </si>
  <si>
    <t>Apoyar los proceso de participación juvenil: Consejos municipales de Juventud, Plataforma de Juventud</t>
  </si>
  <si>
    <t>Proceso de participación apoyado</t>
  </si>
  <si>
    <t xml:space="preserve">Fortalecimiento de las asociaciones juveniles mediante la formación para el liderazgo y participación política </t>
  </si>
  <si>
    <t>Jóvenes del área urbana y rural formados para el liderazgo y la participación política</t>
  </si>
  <si>
    <t>Apoyo de iniciativas juveniles productivas.</t>
  </si>
  <si>
    <t>Iniciativas juveniles con apoyo</t>
  </si>
  <si>
    <t>Promover la Ley del primer empleo  y vincular jóvenes laboralmente</t>
  </si>
  <si>
    <t>Jóvenes vinculados laboralmente por año</t>
  </si>
  <si>
    <t>Implementación de dispositivos comunitarios para mitigar problemáticas de jóvenes relacionada con el consumo de SPA, o vulnerabilidad al consumo.</t>
  </si>
  <si>
    <t>Dispositivos comunitarios funcionando por año</t>
  </si>
  <si>
    <t>Aprobación e implementación de la política pública de Adulto Mayor</t>
  </si>
  <si>
    <t>Política pública de adulto mayor aprobada e implementada</t>
  </si>
  <si>
    <t>2020852500010</t>
  </si>
  <si>
    <t xml:space="preserve">Aprobación e implementación de la política pública Municipal del adulto mayor </t>
  </si>
  <si>
    <t>Política implementada</t>
  </si>
  <si>
    <t xml:space="preserve">Mantener la cobertura de atención integral a las personas mayores del Hogar día </t>
  </si>
  <si>
    <t>Personas Mayores con atención integral</t>
  </si>
  <si>
    <t>Beneficiar adultos mayores con programas de asistencia alimentaria, actividades productivas, sociales, culturales y recreativas con enfoque diferencial y prioridad de la población en condición de pobreza y vulnerabilidad, victimas  y de la estrategia Red UNIDOS</t>
  </si>
  <si>
    <t>Número de adultos mayores beneficiados con programas de atención integral</t>
  </si>
  <si>
    <t>Mantener la cobertura de atención integral a las personas mayores del Hogar “Mi Ranchito”</t>
  </si>
  <si>
    <t xml:space="preserve">Gestión para la construcción del Centro de atención integral - Hogar día del adulto mayor de Paz de Ariporo </t>
  </si>
  <si>
    <t>Infraestructura terminada y entregada</t>
  </si>
  <si>
    <t xml:space="preserve">Desarrollar estrategia para la promoción de la actividad física en  personas mayores </t>
  </si>
  <si>
    <t>Personas mayores practicando actividad física</t>
  </si>
  <si>
    <t>Promover encuentros generacionales para la conservación de la tradición oral y el intercambio de saberes con las personas mayores del municipio</t>
  </si>
  <si>
    <t>Encuentros generacionales realizados</t>
  </si>
  <si>
    <t>Apoyar iniciativas de generación de ingresos para las personas mayores con habilidades, en artes u oficios para la comercialización de  sus productos.</t>
  </si>
  <si>
    <t xml:space="preserve">Iniciativas apoyadas </t>
  </si>
  <si>
    <t>Actualización e implementación de la política pública de discapacidad</t>
  </si>
  <si>
    <t>Política pública de discapacidad actualizada y aprobada.</t>
  </si>
  <si>
    <t>2020852500009</t>
  </si>
  <si>
    <t xml:space="preserve">Actualización de la caracterización de la población con discapacidad </t>
  </si>
  <si>
    <t>DEPORTE Y RECREACIÓN</t>
  </si>
  <si>
    <t>Paz de Ariporo en Movimiento Para el Cambio</t>
  </si>
  <si>
    <t>Mantener la cobertura de la población en la práctica del deporte, la recreación, la actividad física y aprovechamiento del tiempo libre a través de procesos formativos, preventivos y de proyección, bajo el enfoque diferencial y de derechos.</t>
  </si>
  <si>
    <t>Porcentaje de población con actividad física</t>
  </si>
  <si>
    <t>SD</t>
  </si>
  <si>
    <t>2020852500022</t>
  </si>
  <si>
    <t xml:space="preserve">Formulación e implementación de una política pública de deporte </t>
  </si>
  <si>
    <t>Política pública formulada</t>
  </si>
  <si>
    <t>Dotación de  escenarios deportivos e implementos para la práctica del deporte y la recreación</t>
  </si>
  <si>
    <t>No de escenarios deportivos dotados</t>
  </si>
  <si>
    <t xml:space="preserve">Implementar la Estrategia ´Paz de Ariporo en movimiento  </t>
  </si>
  <si>
    <t>Construcción, adecuación y mantenimiento de escenarios deportivos.</t>
  </si>
  <si>
    <t>Escenarios deportivos Con mantenimiento (construcción)</t>
  </si>
  <si>
    <t xml:space="preserve">Fortalecimiento de las escuelas de formación deportiva </t>
  </si>
  <si>
    <t>Escuelas fortalecidas</t>
  </si>
  <si>
    <t xml:space="preserve">Apoyo a deportistas de alto rendimiento del Municipio. </t>
  </si>
  <si>
    <t>Deportistas apoyados</t>
  </si>
  <si>
    <t>Servicio de apoyo a la actividad física, la recreación y el deporte (Juegos comunales, interveredales e interbarrios)</t>
  </si>
  <si>
    <t>Personas beneficiadas</t>
  </si>
  <si>
    <t>Gestión de estudios y diseños para la construcción de un parque infantil</t>
  </si>
  <si>
    <t>Parque infantile construido</t>
  </si>
  <si>
    <t>Gestion para la remodelación y/o adecuación de parques en el área urbana</t>
  </si>
  <si>
    <t>Parque remodelados y/o adecuados</t>
  </si>
  <si>
    <t>Empresas culturales creadas</t>
  </si>
  <si>
    <t>Servicio de asistencia técnica para el emprendimiento</t>
  </si>
  <si>
    <t>Protección y salvaguardia de nuestro legado histórico</t>
  </si>
  <si>
    <t>Construcción, adecuación y mantenimiento de la infraestructura educativa</t>
  </si>
  <si>
    <t>Instituciones Educativas intervenidas</t>
  </si>
  <si>
    <t xml:space="preserve">Gestionar la Terminación y puesta en funcionamiento del Mega colegio sede “Sagrado Corazón” en el área urbana del municipio  </t>
  </si>
  <si>
    <t>Obra terminada</t>
  </si>
  <si>
    <t>Proadulto Mayor</t>
  </si>
  <si>
    <t>Implementación de la política pública de infancia y adolescencia</t>
  </si>
  <si>
    <t>Política pública de infancia y adolescencia implementada</t>
  </si>
  <si>
    <t>Garantizar el hogar de paso modalidad familiar para atención de NNA que se encuentren con condición de vulnerabilidad</t>
  </si>
  <si>
    <t>Reconocer e implemetar el programa de campamentos juveniles</t>
  </si>
  <si>
    <t>Desarrollo de jornadas deportivas  etnoculturales.</t>
  </si>
  <si>
    <t>Programa implemetado</t>
  </si>
  <si>
    <t>Jornadas desarrolladas</t>
  </si>
  <si>
    <t>Garantizar la atención integral de la población víctima de la violencia</t>
  </si>
  <si>
    <t>Población atendida el programas y proyectos de oferta local</t>
  </si>
  <si>
    <t xml:space="preserve">Garantizar la participación de la población en los diferentes escenarios locales </t>
  </si>
  <si>
    <t>Comité de víctimas y otros  espacios de participación apoyados.</t>
  </si>
  <si>
    <t xml:space="preserve">Conmemoración del día de las víctimas y del desaparecido </t>
  </si>
  <si>
    <t>Eventos realizados en el cuatrienio</t>
  </si>
  <si>
    <t xml:space="preserve">Número de personas con atención integral </t>
  </si>
  <si>
    <t>Realizar actualización y ejecución del 'Plan Integral de Prevención a Violaciones de Derechos Humanos e Infracciones del Derecho Internacional Humanitario en el marco del conflicto armado en el municipio Paz de Ariporo.</t>
  </si>
  <si>
    <t>Plan actualizado</t>
  </si>
  <si>
    <t>Realizar actualización, aprobación y activación de el plan de contingencia para atender a personas víctimas del conflicto armado en cualquier de los hechos victimizantes</t>
  </si>
  <si>
    <t>Elaboración del plan de acción territorial</t>
  </si>
  <si>
    <t xml:space="preserve">Plan elaborado </t>
  </si>
  <si>
    <t>Garantizar el funcionamiento de un punto de atención para la población víctima</t>
  </si>
  <si>
    <t>punto de atención funcionando</t>
  </si>
  <si>
    <t>Realizar una jornada de atención integral individual, familiar o grupal a personas víctimas  en coordinación con la Unidad de Atención y Reparación a las Víctimas (UARIV)</t>
  </si>
  <si>
    <t>Número de brigadas de atención integral realizadas con la UARIV</t>
  </si>
  <si>
    <t>Sostener la contratación de un profesional como enlace de atención a víctimas del conflicto armado</t>
  </si>
  <si>
    <t>Enlace de victimas contratado</t>
  </si>
  <si>
    <t>Garantizar el acompañamiento Psicosocial a las personas víctimas del conflicto armado del municipio, por lo que se debe contar con un profesional en el área</t>
  </si>
  <si>
    <t>Gestión de articulación con Comisaria de Familia para atención psicosocial</t>
  </si>
  <si>
    <t>Sostener  el apoyo   hogares víctimas con programas de formación, proyectos productivos y generación de ingresos dentro del componente de asistencia, con enfoque diferencial para el posconflicto</t>
  </si>
  <si>
    <t>Número de hogares de víctimas de desplazamiento forzado que reciben programas de formación, proyectos productivos, enganche laboral</t>
  </si>
  <si>
    <t xml:space="preserve">Realizar e implementar el plan de retorno y reubicación y/o Plan de acción de en articulación con la con la Unidad de Atención y Reparación a las Víctimas (UARIV). </t>
  </si>
  <si>
    <t>Plan de retorno y reubicación o plan de acción elaborado</t>
  </si>
  <si>
    <t>Servicio de apoyo financiero para formular e implementar proyectos productivos familiares en predios restituidos y compensados</t>
  </si>
  <si>
    <t>Proyectos productivos implementados</t>
  </si>
  <si>
    <t>Servicio de apoyo financiero para alivios de pasivos</t>
  </si>
  <si>
    <t>Alivios de pasivos gestionados</t>
  </si>
  <si>
    <t>Caracterización de la población víctima</t>
  </si>
  <si>
    <t>Documento de caracterización</t>
  </si>
  <si>
    <t>Formulación y protocolización Plan Integral de Reparación colectiva – resguardo Indígena caño mochuelo</t>
  </si>
  <si>
    <t>Plan Formulado</t>
  </si>
  <si>
    <t>Implementación plan integral de reparación colectiva – Resguardo Caño Mochuelo</t>
  </si>
  <si>
    <t>Plan implementado</t>
  </si>
  <si>
    <t>Personas con discapacidad caracterizada</t>
  </si>
  <si>
    <t>Gestión para la construcción de un centro integral ocupacional  en el municipio de Paz de Ariporo</t>
  </si>
  <si>
    <t xml:space="preserve">Centro integral </t>
  </si>
  <si>
    <t xml:space="preserve">Formación en artes y oficios para población con discapacidad </t>
  </si>
  <si>
    <t xml:space="preserve">Personas con discapacidad formadas </t>
  </si>
  <si>
    <t>Incrementar la cuota de participación para las personas con discapacidad en empresas públicas y privadas del municipio</t>
  </si>
  <si>
    <t xml:space="preserve">Personas en situación de discapacidad vinculadas laboralmente </t>
  </si>
  <si>
    <t>fortalecer la reintegración y reincorporación integral de quienes transitan a la vida civil en el marco de la legalidad</t>
  </si>
  <si>
    <t>Personas en proceso de reintegración y normalización atendidas</t>
  </si>
  <si>
    <t>Caracterización de la población Afrodescendiente del municipio de Paz de Ariporo</t>
  </si>
  <si>
    <t xml:space="preserve">Documento de caracterización </t>
  </si>
  <si>
    <t>Garantizar la atención integral de la población Afrodescendiente en todos los sectores, teniendo en cuenta el enfoque etnocultural</t>
  </si>
  <si>
    <t>Personas afrodescendientes atendido</t>
  </si>
  <si>
    <t>Elaboración e implementación del plan de etnodesarrollo de comunidades afrodescendientes del municipio de Paz de Ariporo.</t>
  </si>
  <si>
    <t>Celebración del día de la afrocolombianidad de conformidad con la ley 725 de 2001</t>
  </si>
  <si>
    <t>Eventos Realizado en el cuatrienio</t>
  </si>
  <si>
    <t>Gestión de articulación con el Departamento para implementar la catedra estudio afrodescendiente en el modelo educativo de las I.E del municipio de Paz de Ariporo</t>
  </si>
  <si>
    <t xml:space="preserve">Gestión realizada </t>
  </si>
  <si>
    <t>Garantizar un enlace para las poblaciones étnicas durante el cuatrienio.</t>
  </si>
  <si>
    <t>Personal de asistencia técnica</t>
  </si>
  <si>
    <t>Garantizar la atención de la población indígena en todos los sectores, teniendo en cuenta el enfoque etnocultural.</t>
  </si>
  <si>
    <t>Población indígena atendida</t>
  </si>
  <si>
    <t>Realizar asistencia técnica y acompañamiento a los pueblos indígenas asentados en el territorio, para su reconocimiento por parte del Ministerio del interior y de justicia</t>
  </si>
  <si>
    <t>Comunidades indígenas reconocidas por el Ministerio de Interior y de justicia</t>
  </si>
  <si>
    <t>Sostener durante el cuatrienio el Enlace Indígena.</t>
  </si>
  <si>
    <t>Garantizar la atención integral a la población con orientación sexual y de genero diversa</t>
  </si>
  <si>
    <t>Personas atendidas</t>
  </si>
  <si>
    <t>Desarrollo de estrategias  para la no discriminación de la población con orientación sexual y de género  diversa</t>
  </si>
  <si>
    <t>Estrategias desarrolladas</t>
  </si>
  <si>
    <t>Caracterización de la población con orientación sexual y de género diversa</t>
  </si>
  <si>
    <t>Fortalecimiento técnico, empresarial y financiero a iniciativas en proceso del sector pecuario, comercio, servicios, e industrial de personas que están actualmente en los programas de Reincorporación y reintegración en articulación con la ARN</t>
  </si>
  <si>
    <t>Diseño e implementación de estrategias de prevención de reclutamiento de niños, niñas,  adolescentes y jóvenes en articulación con la ARN</t>
  </si>
  <si>
    <t>LÍNEA 3</t>
  </si>
  <si>
    <t>GESTIÓN Y PARTICIPACIÓN PARA EL CAMBIO</t>
  </si>
  <si>
    <t>GOBIERNO TERRITORIAL</t>
  </si>
  <si>
    <t>Fortalecimiento Institucional y Buen Gobierno</t>
  </si>
  <si>
    <t xml:space="preserve">Implementar sistemas de información para mejorar el Rankin Nacional </t>
  </si>
  <si>
    <t>Sistemas de Información Implementados.</t>
  </si>
  <si>
    <t>Implementar sistemas de evaluación que mejoren los indicadores -IGA.</t>
  </si>
  <si>
    <t xml:space="preserve">Actualización sistemas de información </t>
  </si>
  <si>
    <t>Sistemas de información actualizados</t>
  </si>
  <si>
    <t xml:space="preserve">Adecuar la estructura administrativa y organizacional según necesidades de la entidad </t>
  </si>
  <si>
    <t>Reorganizar la Administración Municipal. - Sistemas de Información Implementados.</t>
  </si>
  <si>
    <t>Reorganizar administrativamente la administración de acuerdo a la Ley 909 de 2004 y sus Decretos reglamentarios.</t>
  </si>
  <si>
    <t>Reorganizar la Administración Municipal.</t>
  </si>
  <si>
    <t>Implementar y poner en funcionamiento el MIPG,  con el fin de obtener mejores resultados en la Gestión y Desempeño Institucional.</t>
  </si>
  <si>
    <t>Modelo implementado y funcionando.</t>
  </si>
  <si>
    <t xml:space="preserve">Justicia, seguridad y convivencia </t>
  </si>
  <si>
    <t xml:space="preserve">Crear estrategias articuladas con el Departamento y la Nación, con el fin de brindarle tranquilidad y estabilidad a toda la población. </t>
  </si>
  <si>
    <t>Sistema de información implementado</t>
  </si>
  <si>
    <t>Diseñar e implementar estrategias que mejoren la Convivencia y la Seguridad en el Municipio.</t>
  </si>
  <si>
    <t>Estrategias Diseñadas e Implementadas.</t>
  </si>
  <si>
    <t>Reducir los índices de accidentalidad en el Municipio</t>
  </si>
  <si>
    <t>Desarrollar talleres, capacitaciones en materia de seguridad vial.</t>
  </si>
  <si>
    <t>Formular e implementar el Plan Integral de Seguridad y Convivencia Ciudadana-PISCC</t>
  </si>
  <si>
    <t>PISCC implementado</t>
  </si>
  <si>
    <t>Ampliar cobertura cámaras de seguridad</t>
  </si>
  <si>
    <t>sistema de cámaras de seguridad en el área urbana y rural del Municipio.</t>
  </si>
  <si>
    <t>Promover el 100% de los derechos, la protección y el bienestar de los animales del municipio de Paz de Ariporo</t>
  </si>
  <si>
    <t>Derechos de los animales reconocidos y promulgados</t>
  </si>
  <si>
    <t>Formular la política municipal de protección y bienestar animal en el municipio de Paz de Ariporo</t>
  </si>
  <si>
    <t>Número de políticas municipales de protección y bienestar animal formuladas</t>
  </si>
  <si>
    <t>Gestionar campañas de esterilización, vacunación, desparasitación y adopción en animales de compañía en el área urbana y rural</t>
  </si>
  <si>
    <t>Número de campañas realizadas para la protección animal</t>
  </si>
  <si>
    <t>Campañas de sensibilización y entrega voluntaria de fauna silvestre</t>
  </si>
  <si>
    <t>Número de campañas de sensibilización y entrega de fauna silvestre</t>
  </si>
  <si>
    <t>Servicio de apoyo financiero para realizar campañas de sensibilización y sustitución de vehículos de tracción animal</t>
  </si>
  <si>
    <t>Número de vehículos de tracción animal sustituidos</t>
  </si>
  <si>
    <t>Índice de convivencia ciudadana</t>
  </si>
  <si>
    <t>Animales atendidos en el coso municipal</t>
  </si>
  <si>
    <t>Servicio de apoyo financiero para construir, adecuar y poner en funcionamiento el coso municipal</t>
  </si>
  <si>
    <t>Número de cosos municipales construidos, adecuados y en funcionamiento</t>
  </si>
  <si>
    <t>Participación Comunitaria y Derechos Humanos</t>
  </si>
  <si>
    <t>Promover espacios de participación ciudadana en todo el municipio, garantizando sus derechos y deberes.</t>
  </si>
  <si>
    <t>Organizaciones conformadas en el municipio</t>
  </si>
  <si>
    <t>Plan de capacitación para organizaciones comunitarias.</t>
  </si>
  <si>
    <t>Gestión para adquisicion, construcción, mejoramiento y adecuación  de espacios físicos comunales.</t>
  </si>
  <si>
    <t xml:space="preserve">Juntas beneficiadas </t>
  </si>
  <si>
    <t>Fortalecimiento del Consejo Territorial de Planeación</t>
  </si>
  <si>
    <t>Organizaciones consultivas de planeación  fortalecidas</t>
  </si>
  <si>
    <t>Promover la participación ciudadana apoyando la conformación de veedurías ciudadanas</t>
  </si>
  <si>
    <t>Veedurías ciudadanas conformadas</t>
  </si>
  <si>
    <t xml:space="preserve">Apoyo a la conmemoración del dia de la acción comunal </t>
  </si>
  <si>
    <t>Formulación e impletacion de la política publica comunal del municipio.</t>
  </si>
  <si>
    <t>Politica publica formulada e implementada</t>
  </si>
  <si>
    <t>Implementar lineamientos de la política pública Nacional de Derechos Humanos en el Municipio</t>
  </si>
  <si>
    <t>Política pública de DDHH, implementada</t>
  </si>
  <si>
    <t>Tecnologías de la Información y las Comunicaciones -Tic</t>
  </si>
  <si>
    <t>Lograr que toda la población del municipio tenga acceso a las TIC</t>
  </si>
  <si>
    <t>personas con acceso a las TIC</t>
  </si>
  <si>
    <t>Impulsar el desarrollo y operación de aplicaciones, sistemas de información, así como la gestión y promoción de las TIC (COVID-19)</t>
  </si>
  <si>
    <t>Usuarios con acceso y uso de las TIC en el municipio</t>
  </si>
  <si>
    <t>Fortalecimiento a las Finanzas Públicas Municipales</t>
  </si>
  <si>
    <t>Realizar acciones y  mecanismos que fortalezcan el sector financiero del municipio</t>
  </si>
  <si>
    <t>Implementar instrumentos que fortalezcan las finanzas publicas del municipio.</t>
  </si>
  <si>
    <t xml:space="preserve">Instrumentos implementados </t>
  </si>
  <si>
    <t>Prevención y atención de desastres y emergencias para el Cambio</t>
  </si>
  <si>
    <t>Población  atendida por eventos de desastre recurrentes en el municipio</t>
  </si>
  <si>
    <t>Gestionar los estudios y diseños en zonas vulnerables a factores naturales y antrópicos en el municipio de Paz de Ariporo</t>
  </si>
  <si>
    <t>Número de estudios actualizados, en zonas vulnerables a factores naturales y antrópicos.</t>
  </si>
  <si>
    <t>Gestionar las obras necesarias en áreas de riesgo en el municipio de Paz de Ariporo</t>
  </si>
  <si>
    <t>Número de obras realizadas, para disminuir las áreas de riesgo</t>
  </si>
  <si>
    <t>Apoyo a los organismos de socorro en el municipio de Paz de Ariporo</t>
  </si>
  <si>
    <t>Organismos  apoyados anualmente</t>
  </si>
  <si>
    <t>Atención al 100% de emergencias presentadas en el municipio</t>
  </si>
  <si>
    <t>Porcentaje de emergencias atendidas</t>
  </si>
  <si>
    <t>Sobretasa Bomberil</t>
  </si>
  <si>
    <t>Gestionar un proyecto para mitigar y/o atender los riesgos en el municipio de Paz de Ariporo</t>
  </si>
  <si>
    <t>Proyectos gestionados para la atención de riesgos en el municipio</t>
  </si>
  <si>
    <t>Desarrollar una acción anual de fortalecimiento del Consejo Municipal de Gestión del Riesgo</t>
  </si>
  <si>
    <t>Número de acciones de fortalecimiento del Consejo Municipal de Gestión del Riesgo</t>
  </si>
  <si>
    <t>Formular e implementar tres planes de gestión del riesgo comunitario en el área urbana y rural del municipio</t>
  </si>
  <si>
    <t>Planes comunitarios de gestión del riesgo comunitario implementados</t>
  </si>
  <si>
    <t>Gestionar la implementación de cinco acciones del Plan Municipal de Emergencia y Contingencia Temporada Seca</t>
  </si>
  <si>
    <t>Número de acciones implementadas</t>
  </si>
  <si>
    <t>SALUD Y PROTECCIÓN SOCIAL</t>
  </si>
  <si>
    <t>Paz de Ariporo Saludable, construyendo el cambio en salud, Por Amor a Nuestra Tierra”</t>
  </si>
  <si>
    <t>Garantizar la cobertura universal del sistema de salud en el municipio de Paz de Ariporo</t>
  </si>
  <si>
    <t>Cobertura de Aseguramiento</t>
  </si>
  <si>
    <t>MINAS Y ENERGÍA</t>
  </si>
  <si>
    <t>Mejores servicios públicos para el cambio</t>
  </si>
  <si>
    <t>Aumentar y mantener la cobertura gas natural domiciliario</t>
  </si>
  <si>
    <t>Cobertura gas natural domiciliario</t>
  </si>
  <si>
    <t>Ampliar la red de gas domiciliario  para beneficiar a la población del área urbana y rural</t>
  </si>
  <si>
    <t xml:space="preserve">Kilómetros lineales </t>
  </si>
  <si>
    <t xml:space="preserve">Aumentar y mantener la cobertura de, energía eléctrica </t>
  </si>
  <si>
    <t xml:space="preserve">Cobertura de energía eléctrica </t>
  </si>
  <si>
    <t>Realizar estudios y diseños para la ampliación de red eléctrica en el área rural y urbana</t>
  </si>
  <si>
    <t>Estudios y diseños realizados</t>
  </si>
  <si>
    <t>Realizar mantenimiento  del sistema de alumbrado público del Municipio</t>
  </si>
  <si>
    <t>Sistema de alumbrado público con mantenimiento</t>
  </si>
  <si>
    <t>Realizar convenio con la electrificadora del Vichada para la prestación del servicio eléctrico en el centro poblado de la hermosa</t>
  </si>
  <si>
    <t>Convenios realizados</t>
  </si>
  <si>
    <t>Unidades de generación fotovoltaica de energía eléctrica instaladas</t>
  </si>
  <si>
    <t>Construcion de red eléctrica en el área urbana y rural</t>
  </si>
  <si>
    <t xml:space="preserve">Killometros construidos </t>
  </si>
  <si>
    <t>Acceso de la población a los servicios de agua potable y saneamiento básico</t>
  </si>
  <si>
    <t>Aumentar  la cobertura en agua potable del municipio de Paz de Ariporo</t>
  </si>
  <si>
    <t>Cobertura con acceso a agua potable</t>
  </si>
  <si>
    <t>2020852500003</t>
  </si>
  <si>
    <t>Realizar el pago de los subsidios de acueducto a los estratos 1, 2 y 3 según lo reglamentado por acuerdo municipal</t>
  </si>
  <si>
    <t>Desahorro FONPET</t>
  </si>
  <si>
    <t xml:space="preserve">Construir conexiones domiciliarias de acueducto para vivienda nueva y existentes en el área urbana </t>
  </si>
  <si>
    <t xml:space="preserve">Realizar y/o actualizar diseños para la construcción de acueductos veredales, centros poblados y resguardo indígena y/o optimización del acueducto urbano </t>
  </si>
  <si>
    <t>Desahorro FONPET - HIDROCARBUROS</t>
  </si>
  <si>
    <t>Ampliación, construcción y/o reposición de la red de acueducto  en el área urbana</t>
  </si>
  <si>
    <t xml:space="preserve">Gestionar la optimización y/o construcción de los sistemas de suministro y tratamiento de agua potable para consumo humano en el área urbana (IRCA&lt;5%), centros poblados y resguardo indígena  </t>
  </si>
  <si>
    <t xml:space="preserve">Realizar la gestión para la actualización e implementación de las acciones del Programa de Uso Eficiente y Ahorro del Agua - PUEAA </t>
  </si>
  <si>
    <t>Gestionar la construcción de  sistemas individuales de potabilización en el área rural dispersa</t>
  </si>
  <si>
    <t>Gestionar la optimización y/o construcción de  los sistemas de acueducto del sector educativo rural</t>
  </si>
  <si>
    <t>Aumentar  la cobertura en el sistema de tratamiento de aguas residuales del municipio de Paz de Ariporo</t>
  </si>
  <si>
    <t>Porcentaje de población con sistema de tratamiento  de aguas residuales</t>
  </si>
  <si>
    <t>Realizar el pago de los subsidios de alcantarillado a los estratos 1, 2 y 3 según lo reglamentado por acuerdo municipal</t>
  </si>
  <si>
    <t>Recursos entregados en subsidios al consumo</t>
  </si>
  <si>
    <t xml:space="preserve">Ampliación de conexiones  domiciliarias de alcantarillado para vivienda nueva y existentes en el área urbana </t>
  </si>
  <si>
    <t>Usuarios conectados a la red de servicio de alcantarillado</t>
  </si>
  <si>
    <t>Realizar estudios y diseños para la construcción de sistemas de saneamiento básico y/o de tratamiento de aguas residuales en el área rural</t>
  </si>
  <si>
    <t>Estudios o diseños realizados</t>
  </si>
  <si>
    <t>Ampliación,  construcción y/o reposición red de alcantarillado  para beneficiar a la población del área urbana</t>
  </si>
  <si>
    <t>Red de alcantarillado construidos y/o repuestos</t>
  </si>
  <si>
    <t xml:space="preserve">Gestionar la actualización del plan maestro de acueducto y alcantarillado </t>
  </si>
  <si>
    <t>Estudios realizados del Plan Maestro de Acueducto y Alcantarillado</t>
  </si>
  <si>
    <t>Realizar la gestión para la actualización e implementación de 5 acciones del Plan de Saneamiento y Manejo de Vertimientos - PSMV del municipio de Paz de Ariporo</t>
  </si>
  <si>
    <t>Programas actualizados e implementados del PSMV</t>
  </si>
  <si>
    <t>Optimizar los sistemas de tratamiento de aguas residuales del área urbana garantizando mínimo el 85% de remoción de cargas contaminantes</t>
  </si>
  <si>
    <t>Plantas de tratamiento de aguas residuales optimizadas</t>
  </si>
  <si>
    <t>Gestión para la construcción y/o optimización de soluciones individuales de saneamiento básico en el área rural</t>
  </si>
  <si>
    <t xml:space="preserve">Número de usuarios con sistemas individuales de tratamiento de aguas residuales </t>
  </si>
  <si>
    <t xml:space="preserve">Gestión para la adquisición de equipos son sistema de succión-presión para la operación del sistema de alcantarillado </t>
  </si>
  <si>
    <t>Equipos adquiridos</t>
  </si>
  <si>
    <t>Aumentar la cobertura en la prestación del servicio de aseo en el área urbana del municipio de Paz de Ariporo</t>
  </si>
  <si>
    <t>Porcentaje de población con prestación del servicio de aseo</t>
  </si>
  <si>
    <t>Realizar el pago de los subsidios de aseo a los estratos 1, 2 y 3 según lo reglamentado por acuerdo municipal</t>
  </si>
  <si>
    <t>Prestar el servicio de recolección, disposición y tratamiento de residuos sólidos para asegurar una cobertura del servicio del 100% en el área urbana</t>
  </si>
  <si>
    <t>Porcentaje de cobertura del servicio de aseo en el área urbana</t>
  </si>
  <si>
    <t>Realizar acciones para la actualización e implementación del Plan de gestión integral de residuos sólidos PGIRS del municipio de Paz de Ariporo</t>
  </si>
  <si>
    <t>Número de acciones realizadas para la implementación del PGIRS</t>
  </si>
  <si>
    <t xml:space="preserve">Gestión de adquisición de maquinaria y equipos para la prestación del servicio de aseo   </t>
  </si>
  <si>
    <t>Unidades adquiridas</t>
  </si>
  <si>
    <t>Equipamiento Municipal</t>
  </si>
  <si>
    <t xml:space="preserve">Mantenimiento y mejoramiento del equipamiento municipal. </t>
  </si>
  <si>
    <t>Equipamiento Municipal mejorado</t>
  </si>
  <si>
    <t>Construcción de nuevos equipamientos municipales</t>
  </si>
  <si>
    <t>Nuevo equipamiento construido</t>
  </si>
  <si>
    <t>Desahorro FONPET - Hidrocarburos</t>
  </si>
  <si>
    <t>2020852500013</t>
  </si>
  <si>
    <t>Garantizar el aseguramiento al 100% de la población de Paz de Ariporo al régimen subsidiado en salud</t>
  </si>
  <si>
    <t>Porcentaje de población de niveles 1 y 2 del Sisbén afiliada a una EPS del régimen Subsidiado</t>
  </si>
  <si>
    <t>Asegurar el acceso efectivo a los servicios de salud continuos y oportunos al 100% de la población afiliada al sistema de Seguridad social en salud</t>
  </si>
  <si>
    <t>Porcentaje de población Pacientes atendidos con tecnologías en salud financiados con cargo a los recursos de la UPC del Régimen Subsidiado</t>
  </si>
  <si>
    <t xml:space="preserve">Mantener en Cero la Tasa de Mortalidad por EDA en &lt; 5 años </t>
  </si>
  <si>
    <t>Tasa de mortalidad por EDA en &lt; 5 años - Tasa de mortalidad por accidente de transporte terrestre</t>
  </si>
  <si>
    <t>Lograr cobertura del 85% de niños y niñas menores de 5 años con estrategia de “AIEPI" Atención Integral de las enfermedades prevalentes de la infancia. (Salud ambiental)</t>
  </si>
  <si>
    <t xml:space="preserve">Implementar estrategias de movilización social que disminuyan la accidentalidad vial. </t>
  </si>
  <si>
    <t>Articulación con el sector educativo para la promoción de la actividad física mínimo de 200 minutos semanales en niños, adolescentes y jóvenes en las 9 instituciones educativas públicas del municipio y promoción de estilos de vida saludable en el entorno educativo.</t>
  </si>
  <si>
    <t>No de Instituciones educativas con campañas de prevención de enfermedades cardiovasculares</t>
  </si>
  <si>
    <t>Realizar 8 estrategias en articulación con las IPS; EPS, Empresas, Secretaria de Desarrollo Social, Juntas de acción comunal; para incentivar la actividad física y promover estilos de vida saludable en los entornos comunitario y laboral. En la población de cursos de vida de juventud, adultez y vejez en el municipio</t>
  </si>
  <si>
    <t>Implementar estrategia de Promoción para la captación temprana del Ca de cérvix con articulación sectorial</t>
  </si>
  <si>
    <t>Implementar estrategia de Promoción para la captación temprana del Ca de mama con articulación sectorial</t>
  </si>
  <si>
    <t>Fortalecer la estrategia municipal de promoción, prevención y atención a las víctimas de violencia intrafamiliar articulada con la Ruta de atención y las instituciones</t>
  </si>
  <si>
    <t>Estrategia municipal en los entornos educativo y comunitario de promoción, prevención y apoyo en habilidades para la vida, autoestima, proyectos de vida, en niños, adolescentes y jóvenes</t>
  </si>
  <si>
    <t>Articular con el Departamento la implementación de la Estrategias integradas IAMII-Maternidad Segura en la Red Pública del Municipio</t>
  </si>
  <si>
    <t>IPS con estrategia integrada de IAMII- Maternidad segura</t>
  </si>
  <si>
    <t>Lograr la Cobertura del 90% de gestantes al CPN en el municipio</t>
  </si>
  <si>
    <t>Fortalecer los servicios de salud amigables para adolescentes y Jóvenes en la Red Pública con articulación en el entorno educativo</t>
  </si>
  <si>
    <t>Servicios de salud amigables para adolescentes y Jóvenes en la Red Pública con articulación en el entorno educativo</t>
  </si>
  <si>
    <t>Implementar 1 estrategia anual de Promoción de SSR a la población vulnerable del municipio</t>
  </si>
  <si>
    <t>Implementar una estrategia integral anual de educación en salud y control integral de vectores en los entornos hogar, educativo, comunitario, laboral e institucional del municipio para el control de los vectores transmisores de Arbovirus en el Municipio</t>
  </si>
  <si>
    <t>Formular e implementar un Plan de acción intersectorial para el control de Arbovirus por el comité de Gestión del Riesgo del Municipio</t>
  </si>
  <si>
    <t>Establecer estrategia anual de Información y educación en el entorno comunitario y hogar para la tenencia adecuada y saludable de mascotas y animales domésticos.</t>
  </si>
  <si>
    <t xml:space="preserve">Estrategia implementada </t>
  </si>
  <si>
    <t>Fortalecer la vigilancia y monitoreo de coberturas de esquemas de vacunación por biológico y momento de vida en cada curso de vida, de acuerdo a lo establecido en la Ruta de Promoción y Mantenimiento de la Salud</t>
  </si>
  <si>
    <t>Estrategia anual</t>
  </si>
  <si>
    <t>Desarrollar anualmente la Estrategia Casanare Libre de Tuberculosis</t>
  </si>
  <si>
    <t>Implementar una estrategia Municipal en el entorno comunitario que permita salvar vidas en situaciones de emergencia con Primer Respondiente</t>
  </si>
  <si>
    <t>Articular con el departamento la identificación y caracterización de la población trabajadores informal en el municipio</t>
  </si>
  <si>
    <t>Identificación y caracterización</t>
  </si>
  <si>
    <t>Plan de acción formulado</t>
  </si>
  <si>
    <t>Gestión diferencial de las poblaciones vulnerables: Formular un Plan de acción en salud que integre la agenda de política social municipal con enfoque de género y poblacional.</t>
  </si>
  <si>
    <t>Formular el Plan de Acción del sector salud integrado al Plan Municipal de la mesa intersectorial de Comunidad LGBTI, Comité de discapacidad, comité de Adulto Mayor y Consejo consultivo de Mujer</t>
  </si>
  <si>
    <t xml:space="preserve">Con la concertación intersectorial, con secretaría de salud departamental, EPS y las IPS, se articulan las intervenciones colectivas e individuales de la comunidad indígena, con un modelo de atención incluyente, que permita el efectivo acceso a la totalidad de los servicios de salud. </t>
  </si>
  <si>
    <t>SALUD</t>
  </si>
  <si>
    <t>Creación de una entidad municipal que integre los sectores cultura, turismo y deporte en la  administración</t>
  </si>
  <si>
    <t xml:space="preserve">Entidad creada y en operación </t>
  </si>
  <si>
    <t>OK</t>
  </si>
  <si>
    <t>2020852500036</t>
  </si>
  <si>
    <t>2020852500016</t>
  </si>
  <si>
    <t>2020852500004</t>
  </si>
  <si>
    <t>SGBS</t>
  </si>
  <si>
    <t>SGG</t>
  </si>
  <si>
    <t>SIOP</t>
  </si>
  <si>
    <t>SSM</t>
  </si>
  <si>
    <t>DETALLE</t>
  </si>
  <si>
    <t>VALOR</t>
  </si>
  <si>
    <t>Fortalecer las acciones de monitoreo y seguimiento al acceso efectivo en salud en el municipio de Paz de Ariporo</t>
  </si>
  <si>
    <t>Porcentaje de población afiliada que tiene garantizado la atención en salud</t>
  </si>
  <si>
    <t xml:space="preserve">Disminuir la tasa de mortalidad atribuida a la Movilidad Vial por debajo del 35 los casos por 100 mil habitantes </t>
  </si>
  <si>
    <t>Tasa de mortalidad por accidente de transporte terrestre</t>
  </si>
  <si>
    <t>&lt;35 X 100.00 habitantes</t>
  </si>
  <si>
    <t>Estrategias  implementadas</t>
  </si>
  <si>
    <t>Disminuir la Tasa de mortalidad prematura por enfermedades crónicas en el municipio por debajo del 312,54 por 100.00 Habitantes</t>
  </si>
  <si>
    <t>Tasa de mortalidad prematura por enfermedades crónicas en población entre 30 y hasta 70 años por 100.000</t>
  </si>
  <si>
    <t>&lt;312,54</t>
  </si>
  <si>
    <t>Estrategias de prevención de enfermedades cardiovasculares</t>
  </si>
  <si>
    <t>Porcentaje de casos nuevos de cáncer de cuello uterino identificados por encima del indicador nacional del 40% In Situ</t>
  </si>
  <si>
    <t>Porcentaje de captación</t>
  </si>
  <si>
    <t>&gt;40</t>
  </si>
  <si>
    <t>Estrategias de prevención del cáncer de cervix realizadas</t>
  </si>
  <si>
    <t>Porcentaje de mujeres con cáncer de mama detectado en estadios tempranos (hasta IIA) al momento del diagnóstico por encima del indicador nacional de 55,7%</t>
  </si>
  <si>
    <t>&gt;55,7</t>
  </si>
  <si>
    <t>Estrategias de prevención de cáncer de mama realizadas</t>
  </si>
  <si>
    <t>Reducir por debajo de 100 casos la violencia intrafamiliar y de género en el municipio</t>
  </si>
  <si>
    <t>No casos registrados anualmente</t>
  </si>
  <si>
    <t>&lt;100</t>
  </si>
  <si>
    <t>Estrategias de gestión del riesgo en temas de trastornos mentales implementadas</t>
  </si>
  <si>
    <t>Disminuir por debajo de 3 la Tasa de mortalidad ajustada por edad por lesiones auto infringidas intencionalmente</t>
  </si>
  <si>
    <t>Tasa de mortalidad por lesiones  autoinflingidas</t>
  </si>
  <si>
    <t>&lt;3</t>
  </si>
  <si>
    <t>Disminuir a cero, la mortalidad neonatal</t>
  </si>
  <si>
    <t>Disminuir a 3,54 % la prevalencia de nacidos vivos con bajo peso al nacer</t>
  </si>
  <si>
    <t>Tasa de mortalidad</t>
  </si>
  <si>
    <t>Porcentaje de bajo peso al nacer</t>
  </si>
  <si>
    <t>&lt;3,54</t>
  </si>
  <si>
    <t>Disminuir a 3% o menos la prevalencia de Desnutrición Aguda en Menores de 5 Años</t>
  </si>
  <si>
    <t>Porcentaje de desnutrición</t>
  </si>
  <si>
    <t>Porcentaje de gestantes con  CPN durante la gestación.</t>
  </si>
  <si>
    <t>Mantener en cero la tasa de mortalidad por desnutrición</t>
  </si>
  <si>
    <t>Formular EL Plan de acción de la mesa intersectorial Municipal de Seguridad alimentaria y Nutricional.</t>
  </si>
  <si>
    <t>Tasa de mortalidad por desnutrición</t>
  </si>
  <si>
    <t>Disminuir la tasa de incidencia de sífilis congénita por debajo de 100 por 100.000</t>
  </si>
  <si>
    <t>Disminuir la tasa de mortalidad por VIH SIDA por debajo de 5  casos x 1000 mil habitantes</t>
  </si>
  <si>
    <t>Disminuir la tasa de Fecundidad de 15 a 19 años por debajo de 100 nacimientos por cada mil nacidos Vivos.</t>
  </si>
  <si>
    <t>Tasa de incidencia</t>
  </si>
  <si>
    <t>tasa de mortalidad</t>
  </si>
  <si>
    <t>Tasa de fecundidad</t>
  </si>
  <si>
    <t>&lt;5</t>
  </si>
  <si>
    <t>Mantener en cero la tasa de mortalidad materna.</t>
  </si>
  <si>
    <t>Disminuir la tasa de Fecundidad de 10 a 14 años por debajo de 6 nacimiento por cada mil nacidos Vivos.</t>
  </si>
  <si>
    <t>Estrategias de gestión del riesgo en temas de salud sexual y reproductiva implementadas</t>
  </si>
  <si>
    <t>&lt;6</t>
  </si>
  <si>
    <t>Reducir a menos de 12 casos por 10 mil habitantes la prevalencia de dengue y dengue grave en el municipio</t>
  </si>
  <si>
    <t>Tasa de prevalencia</t>
  </si>
  <si>
    <t>&lt;12</t>
  </si>
  <si>
    <t>Fortalecer acciones conjuntas con SSC para la interrupción de la transmisión intradomiciliaria de la enfermedad de chagas y reducir a menos de 160 la prevalencia de chagas</t>
  </si>
  <si>
    <t xml:space="preserve">Reducir a menos de 600 casos por 10 mil Habitantes la prevalencia de Zika </t>
  </si>
  <si>
    <t>&lt;160</t>
  </si>
  <si>
    <t>&lt;600</t>
  </si>
  <si>
    <t>Mantener en cero la tasa de mortalidad por Rabia Humana</t>
  </si>
  <si>
    <t>Tasa de Mortalidad</t>
  </si>
  <si>
    <t>Alcanzar el 90% o más de cobertura en todos los biológicos que hacen parte del esquema nacional PAI, en los niños menores de seis años.</t>
  </si>
  <si>
    <t>&gt;90%</t>
  </si>
  <si>
    <t xml:space="preserve">Cobertura </t>
  </si>
  <si>
    <t>Mantener la Tasa de prevalencia de Tuberculosis en 3 casos por 10 mil Habitantes o menos.</t>
  </si>
  <si>
    <t>3,7 casos X 10 mil hab</t>
  </si>
  <si>
    <t>Mantener en Cero la tasa municipal de mortalidad por emergencias y desastres</t>
  </si>
  <si>
    <t xml:space="preserve">Implementar EL Plan Estratégico de Gestión Intersectorial de seguridad y salud en el Trabajo </t>
  </si>
  <si>
    <t>Unidad</t>
  </si>
  <si>
    <t>Fortalecimiento de la autoridad sanitaria para la gestión de la salud, en la atención del sistema de vigilancia epidemiológica del municipio para la detección oportuna e intervención de los riesgos de eventos de interés en salud pública.</t>
  </si>
  <si>
    <t>100% de seguimiento a EISP</t>
  </si>
  <si>
    <t>Lograr anualmente el 100% de eventos de interes en salud pública cubiertos por la vigilancia en salud pública.</t>
  </si>
  <si>
    <t>EISP cubiertos por VSP del municpio</t>
  </si>
  <si>
    <t>Lograr cobertura del 85% de niños y niñas menores de 5 años con estrategia de “AIEPI" Atención Integral de las enfermedades prevalentes de la infancia.</t>
  </si>
  <si>
    <t>Convenio Invías</t>
  </si>
  <si>
    <t>Rendimientos Financieros $357.043,62 SGP Deporte</t>
  </si>
  <si>
    <t>Superavit $100.000.000 SGP Educación</t>
  </si>
  <si>
    <t>Superavit recursos compensación vía La Barranca</t>
  </si>
  <si>
    <t>Impuesto de Alumbrado Público+Superavit $13.185.829 Impuesto Alumbrado Público</t>
  </si>
  <si>
    <t>Superavit $34.073.202 Estratificación</t>
  </si>
  <si>
    <t>Superavit $30.000.000 SGP Educación</t>
  </si>
  <si>
    <t>Superavit $17.737.416 SGP Deporte</t>
  </si>
  <si>
    <t>Superavit $100.000.000 SGP LI</t>
  </si>
  <si>
    <t>Hidrocarburos+ Superavit $35.378.482 Superavit SGP LI</t>
  </si>
  <si>
    <t>SICODIS $13.138.706 SGP Deporte</t>
  </si>
  <si>
    <t>Superavit $22.000.000 Estampilla Procultura</t>
  </si>
  <si>
    <t>Procultura+Superavit $68.334.796 Estampilla Procultura+Superavit $364.462.496,14 Estampilla Procultura</t>
  </si>
  <si>
    <t>Fondo de Seguridad+Superavit $389.927.842,41 COP</t>
  </si>
  <si>
    <t>Deguello de Ganado Mayor+Superavit $38.106.044 Deguello</t>
  </si>
  <si>
    <t>Rendimientos Financieros $2.687.632 Salud Pública+Superavit $15.312.368 SGP SP</t>
  </si>
  <si>
    <t>Superavit $18.635.370,47 SGP SP</t>
  </si>
  <si>
    <t>Superavit $10.000.000 SGP SP</t>
  </si>
  <si>
    <t>Desahorro FONPET+Rendimientos Financieros $1.203.117,05 SGP APSB+Superavit $12.947.070,45 Regalías+Superavit $7.154 SGP APSB</t>
  </si>
  <si>
    <t>Rendimientos Financieros $1.103.472,81 SGP Alimentación Escolar+Superavit $63372482 Convenios+Supeavit $4.231.712 Cofinanciación+Superavit $307.995.964,04 SGP AE</t>
  </si>
  <si>
    <t>Rendimientos Financieros $11.544.453 Régimen Subsidiado+ SICODIS $919.539.361 SGP Régimen Subsidiado+Exedentes Cuenta Maestra</t>
  </si>
  <si>
    <t>Rendimientos Financieros $5.083.823,71+Superavit $4.183.059 Convenio CESPA</t>
  </si>
  <si>
    <t xml:space="preserve"> SGP LI+Superavit $5.973.079,03 Superavit SGP LI+Superavit $30.000000 SGP LI</t>
  </si>
  <si>
    <t>Superavit $9.450.000 SGP LI</t>
  </si>
  <si>
    <t>Superavit $18.000.000 SGP LI</t>
  </si>
  <si>
    <t>Superavit $4.4450.000 SGP LI</t>
  </si>
  <si>
    <t>Superavit $8.000.000 SGP LI</t>
  </si>
  <si>
    <t xml:space="preserve"> Educación+Superavit $214.829.477 SGP Educación</t>
  </si>
  <si>
    <t>Rendimientos Financieros $2.375.961 SGP</t>
  </si>
  <si>
    <t>Superavit $7.900.000 SGP LI</t>
  </si>
  <si>
    <t>Superavir $7.800.000 Superavit SGP LI</t>
  </si>
  <si>
    <t>Superavit $41.300.000 SGP LI</t>
  </si>
  <si>
    <t>Superavit $44.309.922,06 SGP SP</t>
  </si>
  <si>
    <t>Procultura+Rendimientos Financieros $250.702,93 SGP Cultura+Rendimientos Financieros $992.801 Estampilla Procultura+Superavit $6.661.312,25 SGP Cultura+Superavit $47.775.740.47 Estampilla Procultura</t>
  </si>
  <si>
    <t>SIDODIS $9.854.028 SGP Cultura</t>
  </si>
  <si>
    <t>EJECUCIÓN</t>
  </si>
  <si>
    <t>SGBS EDUCACIÓN</t>
  </si>
  <si>
    <t>SGBS CULTURA</t>
  </si>
  <si>
    <t>SGBS INFANCIA</t>
  </si>
  <si>
    <t>SGBS ADULTO MAYOR</t>
  </si>
  <si>
    <t>SGBS JUVENTUD</t>
  </si>
  <si>
    <t>SGBS MUJER</t>
  </si>
  <si>
    <t>SGBS DEPORTE</t>
  </si>
  <si>
    <t>SGBS FAMILIAS</t>
  </si>
  <si>
    <t>SIOP AGUA</t>
  </si>
  <si>
    <t>SIOP TRANSPORTE</t>
  </si>
  <si>
    <t>SIOP ALUMBRADO</t>
  </si>
  <si>
    <t>SIOP  EQUIPAMIENTO</t>
  </si>
  <si>
    <t>SGG DESASTRES</t>
  </si>
  <si>
    <t>SGG JUSTICIA</t>
  </si>
  <si>
    <t>SGG INSTITUCIONAL</t>
  </si>
  <si>
    <t>SGG COMUNAL</t>
  </si>
  <si>
    <t>SGG  VÍCTIMAS</t>
  </si>
  <si>
    <t>SGG FINANZAS</t>
  </si>
  <si>
    <t>SGG ÉTNICO</t>
  </si>
  <si>
    <t>SGG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</si>
</sst>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_(&quot;$&quot;\ * #,##0.00_);_(&quot;$&quot;\ * \(#,##0.00\);_(&quot;$&quot;\ * &quot;-&quot;??_);_(@_)"/>
    <numFmt numFmtId="165" formatCode="_ * #,##0.00_ ;_ * \-#,##0.00_ ;_ * &quot;-&quot;??_ ;_ @_ "/>
    <numFmt numFmtId="166" formatCode="_(&quot;$&quot;\ * #,##0_);_(&quot;$&quot;\ * \(#,##0\);_(&quot;$&quot;\ * &quot;-&quot;??_);_(@_)"/>
    <numFmt numFmtId="167" formatCode="_ * #,##0_ ;_ * \-#,##0_ ;_ * &quot;-&quot;??_ ;_ @_ "/>
    <numFmt numFmtId="168" formatCode="0.0%"/>
    <numFmt numFmtId="169" formatCode="0.0"/>
    <numFmt numFmtId="170" formatCode="_ * #,##0.0_ ;_ * \-#,##0.0_ ;_ * &quot;-&quot;??_ ;_ @_ "/>
    <numFmt numFmtId="171" formatCode="_(* #,##0.000_);_(* \(#,##0.000\);_(* &quot;-&quot;??_);_(@_)"/>
  </numFmts>
  <fonts count="22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9"/>
      <color theme="0"/>
      <name val="Arial"/>
      <family val="2"/>
    </font>
    <font>
      <b/>
      <sz val="10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sz val="8"/>
      <color rgb="FFFF0000"/>
      <name val="Arial"/>
      <family val="2"/>
    </font>
    <font>
      <b/>
      <sz val="11"/>
      <color theme="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9"/>
      <color rgb="FF00B0F0"/>
      <name val="Arial"/>
      <family val="2"/>
    </font>
    <font>
      <sz val="9"/>
      <color rgb="FF00B05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0099"/>
        <bgColor indexed="64"/>
      </patternFill>
    </fill>
    <fill>
      <patternFill patternType="solid">
        <fgColor rgb="FFFFFC8B"/>
        <bgColor indexed="64"/>
      </patternFill>
    </fill>
    <fill>
      <patternFill patternType="solid">
        <fgColor rgb="FFED87DE"/>
        <bgColor indexed="64"/>
      </patternFill>
    </fill>
    <fill>
      <patternFill patternType="solid">
        <fgColor rgb="FFFDDBFD"/>
        <bgColor indexed="64"/>
      </patternFill>
    </fill>
    <fill>
      <patternFill patternType="solid">
        <fgColor rgb="FFF8BAE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19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/>
      <right style="thin">
        <color theme="0" tint="-0.24994659260841701"/>
      </right>
      <top/>
      <bottom/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251">
    <xf numFmtId="0" fontId="0" fillId="0" borderId="0" xfId="0"/>
    <xf numFmtId="0" fontId="3" fillId="0" borderId="0" xfId="0" applyFont="1"/>
    <xf numFmtId="0" fontId="0" fillId="0" borderId="4" xfId="0" applyBorder="1"/>
    <xf numFmtId="166" fontId="10" fillId="3" borderId="1" xfId="10" applyNumberFormat="1" applyFont="1" applyFill="1" applyBorder="1" applyAlignment="1">
      <alignment horizontal="right" vertical="center"/>
    </xf>
    <xf numFmtId="166" fontId="4" fillId="5" borderId="1" xfId="10" applyNumberFormat="1" applyFont="1" applyFill="1" applyBorder="1" applyAlignment="1">
      <alignment horizontal="right" vertical="center"/>
    </xf>
    <xf numFmtId="166" fontId="4" fillId="7" borderId="1" xfId="10" applyNumberFormat="1" applyFont="1" applyFill="1" applyBorder="1" applyAlignment="1">
      <alignment horizontal="right" vertical="center"/>
    </xf>
    <xf numFmtId="0" fontId="8" fillId="0" borderId="1" xfId="0" applyNumberFormat="1" applyFont="1" applyFill="1" applyBorder="1" applyAlignment="1">
      <alignment horizontal="left" vertical="center" wrapText="1"/>
    </xf>
    <xf numFmtId="166" fontId="3" fillId="0" borderId="1" xfId="10" applyNumberFormat="1" applyFont="1" applyFill="1" applyBorder="1" applyAlignment="1">
      <alignment vertical="center"/>
    </xf>
    <xf numFmtId="165" fontId="7" fillId="0" borderId="1" xfId="0" applyNumberFormat="1" applyFont="1" applyFill="1" applyBorder="1" applyAlignment="1">
      <alignment horizontal="left" vertical="center" wrapText="1"/>
    </xf>
    <xf numFmtId="1" fontId="7" fillId="0" borderId="1" xfId="9" applyNumberFormat="1" applyFont="1" applyFill="1" applyBorder="1" applyAlignment="1">
      <alignment horizontal="center" vertical="center"/>
    </xf>
    <xf numFmtId="166" fontId="3" fillId="0" borderId="1" xfId="10" applyNumberFormat="1" applyFont="1" applyFill="1" applyBorder="1" applyAlignment="1">
      <alignment vertical="center" wrapText="1"/>
    </xf>
    <xf numFmtId="1" fontId="8" fillId="0" borderId="1" xfId="9" applyNumberFormat="1" applyFont="1" applyFill="1" applyBorder="1" applyAlignment="1">
      <alignment horizontal="center" vertical="center"/>
    </xf>
    <xf numFmtId="2" fontId="7" fillId="0" borderId="1" xfId="9" applyNumberFormat="1" applyFont="1" applyFill="1" applyBorder="1" applyAlignment="1">
      <alignment horizontal="center" vertical="center"/>
    </xf>
    <xf numFmtId="2" fontId="8" fillId="0" borderId="1" xfId="9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3" fontId="3" fillId="0" borderId="1" xfId="0" applyNumberFormat="1" applyFont="1" applyFill="1" applyBorder="1" applyAlignment="1">
      <alignment vertical="center" textRotation="90" wrapText="1"/>
    </xf>
    <xf numFmtId="49" fontId="3" fillId="0" borderId="1" xfId="0" applyNumberFormat="1" applyFont="1" applyFill="1" applyBorder="1" applyAlignment="1">
      <alignment vertical="center" textRotation="90" wrapText="1"/>
    </xf>
    <xf numFmtId="3" fontId="12" fillId="6" borderId="1" xfId="1" applyNumberFormat="1" applyFont="1" applyFill="1" applyBorder="1" applyAlignment="1">
      <alignment horizontal="center" vertical="center" wrapText="1"/>
    </xf>
    <xf numFmtId="3" fontId="13" fillId="8" borderId="0" xfId="1" applyNumberFormat="1" applyFont="1" applyFill="1" applyAlignment="1">
      <alignment horizontal="center"/>
    </xf>
    <xf numFmtId="3" fontId="12" fillId="0" borderId="1" xfId="1" applyNumberFormat="1" applyFont="1" applyFill="1" applyBorder="1" applyAlignment="1">
      <alignment horizontal="center" vertical="center"/>
    </xf>
    <xf numFmtId="2" fontId="8" fillId="0" borderId="1" xfId="9" applyNumberFormat="1" applyFont="1" applyFill="1" applyBorder="1" applyAlignment="1">
      <alignment horizontal="center" vertical="center"/>
    </xf>
    <xf numFmtId="166" fontId="4" fillId="0" borderId="1" xfId="10" applyNumberFormat="1" applyFont="1" applyFill="1" applyBorder="1" applyAlignment="1">
      <alignment vertical="center"/>
    </xf>
    <xf numFmtId="0" fontId="4" fillId="0" borderId="0" xfId="0" applyFont="1"/>
    <xf numFmtId="0" fontId="11" fillId="0" borderId="0" xfId="0" applyFont="1"/>
    <xf numFmtId="165" fontId="7" fillId="6" borderId="1" xfId="0" applyNumberFormat="1" applyFont="1" applyFill="1" applyBorder="1" applyAlignment="1">
      <alignment horizontal="left" vertical="center" wrapText="1"/>
    </xf>
    <xf numFmtId="0" fontId="7" fillId="6" borderId="1" xfId="0" applyNumberFormat="1" applyFont="1" applyFill="1" applyBorder="1" applyAlignment="1">
      <alignment horizontal="left" vertical="center" wrapText="1"/>
    </xf>
    <xf numFmtId="9" fontId="7" fillId="6" borderId="1" xfId="9" applyFont="1" applyFill="1" applyBorder="1" applyAlignment="1">
      <alignment horizontal="center" vertical="center" wrapText="1"/>
    </xf>
    <xf numFmtId="166" fontId="4" fillId="6" borderId="1" xfId="10" applyNumberFormat="1" applyFont="1" applyFill="1" applyBorder="1" applyAlignment="1">
      <alignment horizontal="right" vertical="center" wrapText="1"/>
    </xf>
    <xf numFmtId="9" fontId="8" fillId="6" borderId="1" xfId="9" applyFont="1" applyFill="1" applyBorder="1" applyAlignment="1">
      <alignment horizontal="center" vertical="center" wrapText="1"/>
    </xf>
    <xf numFmtId="166" fontId="3" fillId="6" borderId="1" xfId="10" applyNumberFormat="1" applyFont="1" applyFill="1" applyBorder="1" applyAlignment="1">
      <alignment horizontal="right" vertical="center" wrapText="1"/>
    </xf>
    <xf numFmtId="165" fontId="8" fillId="0" borderId="1" xfId="0" applyNumberFormat="1" applyFont="1" applyFill="1" applyBorder="1" applyAlignment="1">
      <alignment horizontal="justify" vertical="center"/>
    </xf>
    <xf numFmtId="165" fontId="10" fillId="3" borderId="1" xfId="0" applyNumberFormat="1" applyFont="1" applyFill="1" applyBorder="1" applyAlignment="1">
      <alignment horizontal="left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3" fontId="7" fillId="0" borderId="5" xfId="0" applyNumberFormat="1" applyFont="1" applyFill="1" applyBorder="1" applyAlignment="1">
      <alignment horizontal="center" vertical="center" wrapText="1"/>
    </xf>
    <xf numFmtId="3" fontId="12" fillId="9" borderId="1" xfId="1" applyNumberFormat="1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textRotation="45"/>
    </xf>
    <xf numFmtId="0" fontId="7" fillId="4" borderId="1" xfId="0" applyFont="1" applyFill="1" applyBorder="1" applyAlignment="1">
      <alignment horizontal="center" vertical="center"/>
    </xf>
    <xf numFmtId="1" fontId="7" fillId="6" borderId="1" xfId="9" applyNumberFormat="1" applyFont="1" applyFill="1" applyBorder="1" applyAlignment="1">
      <alignment horizontal="center" vertical="center" wrapText="1"/>
    </xf>
    <xf numFmtId="1" fontId="7" fillId="6" borderId="1" xfId="1" applyNumberFormat="1" applyFont="1" applyFill="1" applyBorder="1" applyAlignment="1">
      <alignment horizontal="center" vertical="center" wrapText="1"/>
    </xf>
    <xf numFmtId="165" fontId="7" fillId="7" borderId="1" xfId="0" applyNumberFormat="1" applyFont="1" applyFill="1" applyBorder="1" applyAlignment="1">
      <alignment vertical="center" wrapText="1"/>
    </xf>
    <xf numFmtId="166" fontId="4" fillId="5" borderId="1" xfId="10" applyNumberFormat="1" applyFont="1" applyFill="1" applyBorder="1" applyAlignment="1">
      <alignment vertical="center"/>
    </xf>
    <xf numFmtId="166" fontId="4" fillId="7" borderId="1" xfId="10" applyNumberFormat="1" applyFont="1" applyFill="1" applyBorder="1" applyAlignment="1">
      <alignment vertical="center"/>
    </xf>
    <xf numFmtId="166" fontId="4" fillId="6" borderId="1" xfId="10" applyNumberFormat="1" applyFont="1" applyFill="1" applyBorder="1" applyAlignment="1">
      <alignment vertical="center" wrapText="1"/>
    </xf>
    <xf numFmtId="166" fontId="3" fillId="6" borderId="1" xfId="10" applyNumberFormat="1" applyFont="1" applyFill="1" applyBorder="1" applyAlignment="1">
      <alignment vertical="center" wrapText="1"/>
    </xf>
    <xf numFmtId="0" fontId="3" fillId="0" borderId="0" xfId="0" applyFont="1" applyAlignment="1"/>
    <xf numFmtId="0" fontId="15" fillId="10" borderId="9" xfId="0" applyFont="1" applyFill="1" applyBorder="1" applyAlignment="1">
      <alignment horizontal="center" vertical="center" wrapText="1"/>
    </xf>
    <xf numFmtId="1" fontId="15" fillId="10" borderId="9" xfId="0" applyNumberFormat="1" applyFont="1" applyFill="1" applyBorder="1" applyAlignment="1">
      <alignment horizontal="center" vertical="center" wrapText="1"/>
    </xf>
    <xf numFmtId="0" fontId="1" fillId="0" borderId="0" xfId="0" applyFont="1"/>
    <xf numFmtId="167" fontId="0" fillId="0" borderId="0" xfId="1" applyNumberFormat="1" applyFont="1"/>
    <xf numFmtId="167" fontId="11" fillId="11" borderId="9" xfId="1" applyNumberFormat="1" applyFont="1" applyFill="1" applyBorder="1" applyAlignment="1">
      <alignment horizontal="justify" vertical="center" wrapText="1"/>
    </xf>
    <xf numFmtId="0" fontId="1" fillId="11" borderId="9" xfId="0" applyFont="1" applyFill="1" applyBorder="1" applyAlignment="1">
      <alignment horizontal="justify" vertical="center" wrapText="1"/>
    </xf>
    <xf numFmtId="165" fontId="7" fillId="6" borderId="1" xfId="0" applyNumberFormat="1" applyFont="1" applyFill="1" applyBorder="1" applyAlignment="1">
      <alignment vertical="center" wrapText="1"/>
    </xf>
    <xf numFmtId="0" fontId="7" fillId="6" borderId="1" xfId="0" applyNumberFormat="1" applyFont="1" applyFill="1" applyBorder="1" applyAlignment="1">
      <alignment horizontal="left" vertical="top" wrapText="1"/>
    </xf>
    <xf numFmtId="9" fontId="7" fillId="6" borderId="1" xfId="9" applyNumberFormat="1" applyFont="1" applyFill="1" applyBorder="1" applyAlignment="1">
      <alignment horizontal="center" vertical="center" wrapText="1"/>
    </xf>
    <xf numFmtId="3" fontId="7" fillId="9" borderId="1" xfId="9" applyNumberFormat="1" applyFont="1" applyFill="1" applyBorder="1" applyAlignment="1">
      <alignment horizontal="center" vertical="center" wrapText="1"/>
    </xf>
    <xf numFmtId="9" fontId="7" fillId="6" borderId="1" xfId="9" applyFont="1" applyFill="1" applyBorder="1" applyAlignment="1">
      <alignment horizontal="center" vertical="center"/>
    </xf>
    <xf numFmtId="9" fontId="7" fillId="6" borderId="1" xfId="9" applyNumberFormat="1" applyFont="1" applyFill="1" applyBorder="1" applyAlignment="1">
      <alignment horizontal="center" vertical="center"/>
    </xf>
    <xf numFmtId="166" fontId="11" fillId="6" borderId="1" xfId="0" applyNumberFormat="1" applyFont="1" applyFill="1" applyBorder="1" applyAlignment="1"/>
    <xf numFmtId="165" fontId="7" fillId="0" borderId="1" xfId="0" applyNumberFormat="1" applyFont="1" applyFill="1" applyBorder="1" applyAlignment="1">
      <alignment vertical="center" wrapText="1"/>
    </xf>
    <xf numFmtId="165" fontId="3" fillId="0" borderId="1" xfId="0" applyNumberFormat="1" applyFont="1" applyFill="1" applyBorder="1" applyAlignment="1">
      <alignment horizontal="center" vertical="center" wrapText="1"/>
    </xf>
    <xf numFmtId="1" fontId="8" fillId="0" borderId="1" xfId="9" applyNumberFormat="1" applyFont="1" applyFill="1" applyBorder="1" applyAlignment="1">
      <alignment horizontal="center" vertical="center" wrapText="1"/>
    </xf>
    <xf numFmtId="0" fontId="7" fillId="6" borderId="1" xfId="9" applyNumberFormat="1" applyFont="1" applyFill="1" applyBorder="1" applyAlignment="1">
      <alignment horizontal="center" vertical="center" wrapText="1"/>
    </xf>
    <xf numFmtId="9" fontId="7" fillId="9" borderId="1" xfId="9" applyFont="1" applyFill="1" applyBorder="1" applyAlignment="1">
      <alignment horizontal="center" vertical="center" wrapText="1"/>
    </xf>
    <xf numFmtId="0" fontId="7" fillId="6" borderId="1" xfId="9" applyNumberFormat="1" applyFont="1" applyFill="1" applyBorder="1" applyAlignment="1">
      <alignment horizontal="center" vertical="center"/>
    </xf>
    <xf numFmtId="165" fontId="8" fillId="0" borderId="1" xfId="0" applyNumberFormat="1" applyFont="1" applyFill="1" applyBorder="1" applyAlignment="1">
      <alignment vertical="center" wrapText="1"/>
    </xf>
    <xf numFmtId="167" fontId="8" fillId="9" borderId="1" xfId="1" applyNumberFormat="1" applyFont="1" applyFill="1" applyBorder="1" applyAlignment="1">
      <alignment horizontal="center" vertical="center" wrapText="1"/>
    </xf>
    <xf numFmtId="9" fontId="8" fillId="0" borderId="1" xfId="9" applyFont="1" applyFill="1" applyBorder="1" applyAlignment="1">
      <alignment horizontal="center" vertical="center" wrapText="1"/>
    </xf>
    <xf numFmtId="3" fontId="8" fillId="0" borderId="1" xfId="9" applyNumberFormat="1" applyFont="1" applyFill="1" applyBorder="1" applyAlignment="1">
      <alignment horizontal="center" vertical="center" wrapText="1"/>
    </xf>
    <xf numFmtId="166" fontId="3" fillId="0" borderId="1" xfId="10" applyNumberFormat="1" applyFont="1" applyFill="1" applyBorder="1" applyAlignment="1">
      <alignment horizontal="right" vertical="center" wrapText="1"/>
    </xf>
    <xf numFmtId="167" fontId="7" fillId="6" borderId="1" xfId="1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left" vertical="center" wrapText="1"/>
    </xf>
    <xf numFmtId="1" fontId="8" fillId="0" borderId="7" xfId="9" applyNumberFormat="1" applyFont="1" applyFill="1" applyBorder="1" applyAlignment="1">
      <alignment horizontal="center" vertical="center"/>
    </xf>
    <xf numFmtId="166" fontId="3" fillId="0" borderId="8" xfId="10" applyNumberFormat="1" applyFont="1" applyFill="1" applyBorder="1" applyAlignment="1">
      <alignment vertical="center"/>
    </xf>
    <xf numFmtId="3" fontId="14" fillId="0" borderId="6" xfId="9" applyNumberFormat="1" applyFont="1" applyFill="1" applyBorder="1" applyAlignment="1">
      <alignment vertical="center" wrapText="1"/>
    </xf>
    <xf numFmtId="3" fontId="14" fillId="0" borderId="8" xfId="9" applyNumberFormat="1" applyFont="1" applyFill="1" applyBorder="1" applyAlignment="1">
      <alignment horizontal="center" vertical="center" wrapText="1"/>
    </xf>
    <xf numFmtId="16" fontId="7" fillId="6" borderId="1" xfId="9" applyNumberFormat="1" applyFont="1" applyFill="1" applyBorder="1" applyAlignment="1">
      <alignment horizontal="center" vertical="center" wrapText="1"/>
    </xf>
    <xf numFmtId="3" fontId="8" fillId="0" borderId="6" xfId="9" applyNumberFormat="1" applyFont="1" applyFill="1" applyBorder="1" applyAlignment="1">
      <alignment vertical="center" wrapText="1"/>
    </xf>
    <xf numFmtId="3" fontId="8" fillId="0" borderId="6" xfId="9" applyNumberFormat="1" applyFont="1" applyFill="1" applyBorder="1" applyAlignment="1">
      <alignment horizontal="center" vertical="center" wrapText="1"/>
    </xf>
    <xf numFmtId="3" fontId="8" fillId="0" borderId="8" xfId="9" applyNumberFormat="1" applyFont="1" applyFill="1" applyBorder="1" applyAlignment="1">
      <alignment horizontal="center" vertical="center" wrapText="1"/>
    </xf>
    <xf numFmtId="3" fontId="7" fillId="6" borderId="1" xfId="9" applyNumberFormat="1" applyFont="1" applyFill="1" applyBorder="1" applyAlignment="1">
      <alignment horizontal="center" vertical="center" wrapText="1"/>
    </xf>
    <xf numFmtId="168" fontId="7" fillId="6" borderId="1" xfId="9" applyNumberFormat="1" applyFont="1" applyFill="1" applyBorder="1" applyAlignment="1">
      <alignment horizontal="center" vertical="center" wrapText="1"/>
    </xf>
    <xf numFmtId="167" fontId="8" fillId="0" borderId="1" xfId="1" applyNumberFormat="1" applyFont="1" applyFill="1" applyBorder="1" applyAlignment="1">
      <alignment horizontal="center" vertical="center" wrapText="1"/>
    </xf>
    <xf numFmtId="3" fontId="7" fillId="9" borderId="1" xfId="1" applyNumberFormat="1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left" vertical="center" wrapText="1"/>
    </xf>
    <xf numFmtId="1" fontId="4" fillId="5" borderId="1" xfId="0" applyNumberFormat="1" applyFont="1" applyFill="1" applyBorder="1" applyAlignment="1">
      <alignment horizontal="left" vertical="center" wrapText="1"/>
    </xf>
    <xf numFmtId="1" fontId="7" fillId="7" borderId="1" xfId="0" applyNumberFormat="1" applyFont="1" applyFill="1" applyBorder="1" applyAlignment="1">
      <alignment horizontal="left" vertical="center" wrapText="1"/>
    </xf>
    <xf numFmtId="3" fontId="7" fillId="6" borderId="1" xfId="1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vertical="center" textRotation="90" wrapText="1"/>
    </xf>
    <xf numFmtId="3" fontId="8" fillId="0" borderId="1" xfId="1" applyNumberFormat="1" applyFont="1" applyFill="1" applyBorder="1" applyAlignment="1">
      <alignment horizontal="center" vertical="center" wrapText="1"/>
    </xf>
    <xf numFmtId="3" fontId="7" fillId="0" borderId="1" xfId="1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vertical="center" textRotation="90" wrapText="1"/>
    </xf>
    <xf numFmtId="3" fontId="1" fillId="8" borderId="0" xfId="1" applyNumberFormat="1" applyFont="1" applyFill="1" applyAlignment="1">
      <alignment horizontal="center"/>
    </xf>
    <xf numFmtId="1" fontId="0" fillId="0" borderId="0" xfId="0" applyNumberFormat="1"/>
    <xf numFmtId="10" fontId="7" fillId="6" borderId="1" xfId="9" applyNumberFormat="1" applyFont="1" applyFill="1" applyBorder="1" applyAlignment="1">
      <alignment horizontal="center" vertical="center" wrapText="1"/>
    </xf>
    <xf numFmtId="166" fontId="4" fillId="6" borderId="1" xfId="10" applyNumberFormat="1" applyFont="1" applyFill="1" applyBorder="1" applyAlignment="1">
      <alignment vertical="center"/>
    </xf>
    <xf numFmtId="1" fontId="7" fillId="6" borderId="1" xfId="9" applyNumberFormat="1" applyFont="1" applyFill="1" applyBorder="1" applyAlignment="1">
      <alignment horizontal="center" vertical="center"/>
    </xf>
    <xf numFmtId="10" fontId="7" fillId="6" borderId="1" xfId="9" applyNumberFormat="1" applyFont="1" applyFill="1" applyBorder="1" applyAlignment="1">
      <alignment horizontal="center" vertical="center"/>
    </xf>
    <xf numFmtId="169" fontId="8" fillId="0" borderId="1" xfId="9" applyNumberFormat="1" applyFont="1" applyFill="1" applyBorder="1" applyAlignment="1">
      <alignment horizontal="center" vertical="center"/>
    </xf>
    <xf numFmtId="168" fontId="7" fillId="6" borderId="1" xfId="9" applyNumberFormat="1" applyFont="1" applyFill="1" applyBorder="1" applyAlignment="1">
      <alignment horizontal="center" vertical="center"/>
    </xf>
    <xf numFmtId="166" fontId="1" fillId="0" borderId="0" xfId="0" applyNumberFormat="1" applyFont="1"/>
    <xf numFmtId="1" fontId="8" fillId="0" borderId="1" xfId="1" applyNumberFormat="1" applyFont="1" applyFill="1" applyBorder="1" applyAlignment="1">
      <alignment horizontal="center" vertical="center" wrapText="1"/>
    </xf>
    <xf numFmtId="0" fontId="18" fillId="10" borderId="9" xfId="0" applyFont="1" applyFill="1" applyBorder="1" applyAlignment="1">
      <alignment horizontal="center" vertical="center" wrapText="1"/>
    </xf>
    <xf numFmtId="0" fontId="19" fillId="11" borderId="9" xfId="0" applyFont="1" applyFill="1" applyBorder="1" applyAlignment="1">
      <alignment horizontal="justify" vertical="center" wrapText="1"/>
    </xf>
    <xf numFmtId="167" fontId="1" fillId="11" borderId="9" xfId="1" applyNumberFormat="1" applyFont="1" applyFill="1" applyBorder="1" applyAlignment="1">
      <alignment horizontal="justify" vertical="center" wrapText="1"/>
    </xf>
    <xf numFmtId="165" fontId="4" fillId="5" borderId="1" xfId="0" applyNumberFormat="1" applyFont="1" applyFill="1" applyBorder="1" applyAlignment="1">
      <alignment horizontal="left" vertical="center" wrapText="1"/>
    </xf>
    <xf numFmtId="165" fontId="10" fillId="3" borderId="1" xfId="0" applyNumberFormat="1" applyFont="1" applyFill="1" applyBorder="1" applyAlignment="1">
      <alignment horizontal="left" vertical="center" wrapText="1"/>
    </xf>
    <xf numFmtId="3" fontId="7" fillId="2" borderId="1" xfId="0" applyNumberFormat="1" applyFont="1" applyFill="1" applyBorder="1" applyAlignment="1">
      <alignment horizontal="center" vertical="center" textRotation="45"/>
    </xf>
    <xf numFmtId="165" fontId="7" fillId="7" borderId="1" xfId="0" applyNumberFormat="1" applyFont="1" applyFill="1" applyBorder="1" applyAlignment="1">
      <alignment horizontal="left" vertical="center" wrapText="1"/>
    </xf>
    <xf numFmtId="1" fontId="3" fillId="0" borderId="3" xfId="0" applyNumberFormat="1" applyFont="1" applyFill="1" applyBorder="1" applyAlignment="1">
      <alignment horizontal="center" vertical="center" textRotation="90" wrapText="1"/>
    </xf>
    <xf numFmtId="166" fontId="20" fillId="0" borderId="1" xfId="10" applyNumberFormat="1" applyFont="1" applyFill="1" applyBorder="1" applyAlignment="1">
      <alignment vertical="center"/>
    </xf>
    <xf numFmtId="170" fontId="0" fillId="0" borderId="0" xfId="1" applyNumberFormat="1" applyFont="1"/>
    <xf numFmtId="1" fontId="1" fillId="11" borderId="9" xfId="0" applyNumberFormat="1" applyFont="1" applyFill="1" applyBorder="1" applyAlignment="1">
      <alignment horizontal="center" vertical="center" wrapText="1"/>
    </xf>
    <xf numFmtId="1" fontId="19" fillId="11" borderId="9" xfId="0" applyNumberFormat="1" applyFont="1" applyFill="1" applyBorder="1" applyAlignment="1">
      <alignment horizontal="center" vertical="center" wrapText="1"/>
    </xf>
    <xf numFmtId="166" fontId="21" fillId="0" borderId="1" xfId="10" applyNumberFormat="1" applyFont="1" applyFill="1" applyBorder="1" applyAlignment="1">
      <alignment vertical="center"/>
    </xf>
    <xf numFmtId="3" fontId="8" fillId="9" borderId="1" xfId="1" applyNumberFormat="1" applyFont="1" applyFill="1" applyBorder="1" applyAlignment="1">
      <alignment horizontal="center" vertical="center"/>
    </xf>
    <xf numFmtId="165" fontId="8" fillId="0" borderId="1" xfId="0" applyNumberFormat="1" applyFont="1" applyFill="1" applyBorder="1" applyAlignment="1">
      <alignment horizontal="left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167" fontId="11" fillId="0" borderId="0" xfId="1" applyNumberFormat="1" applyFont="1"/>
    <xf numFmtId="171" fontId="11" fillId="0" borderId="0" xfId="1" applyNumberFormat="1" applyFont="1"/>
    <xf numFmtId="167" fontId="1" fillId="0" borderId="0" xfId="0" applyNumberFormat="1" applyFont="1"/>
    <xf numFmtId="167" fontId="0" fillId="0" borderId="0" xfId="0" applyNumberFormat="1"/>
    <xf numFmtId="165" fontId="1" fillId="0" borderId="0" xfId="1" applyFont="1"/>
    <xf numFmtId="3" fontId="8" fillId="0" borderId="6" xfId="9" applyNumberFormat="1" applyFont="1" applyFill="1" applyBorder="1" applyAlignment="1">
      <alignment horizontal="center" vertical="center" wrapText="1"/>
    </xf>
    <xf numFmtId="2" fontId="7" fillId="6" borderId="1" xfId="9" applyNumberFormat="1" applyFont="1" applyFill="1" applyBorder="1" applyAlignment="1">
      <alignment horizontal="center" vertical="center" wrapText="1"/>
    </xf>
    <xf numFmtId="9" fontId="8" fillId="0" borderId="1" xfId="10" applyNumberFormat="1" applyFont="1" applyFill="1" applyBorder="1" applyAlignment="1">
      <alignment horizontal="center" vertical="center" wrapText="1"/>
    </xf>
    <xf numFmtId="0" fontId="7" fillId="6" borderId="1" xfId="0" applyNumberFormat="1" applyFont="1" applyFill="1" applyBorder="1" applyAlignment="1">
      <alignment horizontal="center" vertical="center" wrapText="1"/>
    </xf>
    <xf numFmtId="164" fontId="4" fillId="7" borderId="1" xfId="10" applyNumberFormat="1" applyFont="1" applyFill="1" applyBorder="1" applyAlignment="1">
      <alignment horizontal="right" vertical="center"/>
    </xf>
    <xf numFmtId="166" fontId="4" fillId="3" borderId="1" xfId="10" applyNumberFormat="1" applyFont="1" applyFill="1" applyBorder="1" applyAlignment="1">
      <alignment horizontal="right" vertical="center"/>
    </xf>
    <xf numFmtId="165" fontId="8" fillId="0" borderId="1" xfId="0" applyNumberFormat="1" applyFont="1" applyFill="1" applyBorder="1" applyAlignment="1">
      <alignment horizontal="justify" vertical="center"/>
    </xf>
    <xf numFmtId="165" fontId="4" fillId="5" borderId="1" xfId="0" applyNumberFormat="1" applyFont="1" applyFill="1" applyBorder="1" applyAlignment="1">
      <alignment horizontal="left" vertical="center" wrapText="1"/>
    </xf>
    <xf numFmtId="165" fontId="7" fillId="7" borderId="1" xfId="0" applyNumberFormat="1" applyFont="1" applyFill="1" applyBorder="1" applyAlignment="1">
      <alignment horizontal="left"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textRotation="45"/>
    </xf>
    <xf numFmtId="3" fontId="7" fillId="0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/>
    </xf>
    <xf numFmtId="3" fontId="7" fillId="0" borderId="5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textRotation="90" wrapText="1"/>
    </xf>
    <xf numFmtId="49" fontId="3" fillId="0" borderId="1" xfId="0" applyNumberFormat="1" applyFont="1" applyFill="1" applyBorder="1" applyAlignment="1">
      <alignment horizontal="center" vertical="center" textRotation="90" wrapText="1"/>
    </xf>
    <xf numFmtId="3" fontId="8" fillId="0" borderId="6" xfId="9" applyNumberFormat="1" applyFont="1" applyFill="1" applyBorder="1" applyAlignment="1">
      <alignment horizontal="center" vertical="center" wrapText="1"/>
    </xf>
    <xf numFmtId="3" fontId="8" fillId="0" borderId="8" xfId="9" applyNumberFormat="1" applyFont="1" applyFill="1" applyBorder="1" applyAlignment="1">
      <alignment horizontal="center" vertical="center" wrapText="1"/>
    </xf>
    <xf numFmtId="3" fontId="7" fillId="9" borderId="1" xfId="1" applyNumberFormat="1" applyFont="1" applyFill="1" applyBorder="1" applyAlignment="1">
      <alignment horizontal="center" vertical="center" wrapText="1"/>
    </xf>
    <xf numFmtId="164" fontId="3" fillId="0" borderId="1" xfId="10" applyNumberFormat="1" applyFont="1" applyFill="1" applyBorder="1" applyAlignment="1">
      <alignment vertical="center"/>
    </xf>
    <xf numFmtId="165" fontId="4" fillId="3" borderId="1" xfId="0" applyNumberFormat="1" applyFont="1" applyFill="1" applyBorder="1" applyAlignment="1">
      <alignment horizontal="left" vertical="center" wrapText="1"/>
    </xf>
    <xf numFmtId="166" fontId="4" fillId="3" borderId="1" xfId="10" applyNumberFormat="1" applyFont="1" applyFill="1" applyBorder="1" applyAlignment="1">
      <alignment vertical="center"/>
    </xf>
    <xf numFmtId="0" fontId="1" fillId="0" borderId="4" xfId="0" applyFont="1" applyBorder="1"/>
    <xf numFmtId="4" fontId="7" fillId="6" borderId="1" xfId="1" applyNumberFormat="1" applyFont="1" applyFill="1" applyBorder="1" applyAlignment="1">
      <alignment horizontal="center" vertical="center" wrapText="1"/>
    </xf>
    <xf numFmtId="165" fontId="8" fillId="9" borderId="1" xfId="1" applyFont="1" applyFill="1" applyBorder="1" applyAlignment="1">
      <alignment horizontal="center" vertical="center"/>
    </xf>
    <xf numFmtId="3" fontId="8" fillId="0" borderId="1" xfId="1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3" fontId="8" fillId="9" borderId="1" xfId="1" applyNumberFormat="1" applyFont="1" applyFill="1" applyBorder="1" applyAlignment="1">
      <alignment horizontal="center" vertical="center" wrapText="1"/>
    </xf>
    <xf numFmtId="3" fontId="8" fillId="9" borderId="7" xfId="1" applyNumberFormat="1" applyFont="1" applyFill="1" applyBorder="1" applyAlignment="1">
      <alignment horizontal="center" vertical="center"/>
    </xf>
    <xf numFmtId="167" fontId="8" fillId="0" borderId="6" xfId="1" applyNumberFormat="1" applyFont="1" applyFill="1" applyBorder="1" applyAlignment="1">
      <alignment horizontal="center" vertical="center" wrapText="1"/>
    </xf>
    <xf numFmtId="0" fontId="11" fillId="0" borderId="0" xfId="0" applyFont="1" applyFill="1"/>
    <xf numFmtId="0" fontId="0" fillId="0" borderId="0" xfId="0" applyFill="1"/>
    <xf numFmtId="0" fontId="0" fillId="0" borderId="0" xfId="0" applyFill="1" applyAlignment="1">
      <alignment horizontal="center"/>
    </xf>
    <xf numFmtId="3" fontId="1" fillId="0" borderId="0" xfId="1" applyNumberFormat="1" applyFont="1" applyFill="1" applyAlignment="1">
      <alignment horizontal="center"/>
    </xf>
    <xf numFmtId="1" fontId="0" fillId="0" borderId="0" xfId="0" applyNumberFormat="1" applyFill="1"/>
    <xf numFmtId="0" fontId="3" fillId="0" borderId="0" xfId="0" applyFont="1" applyFill="1"/>
    <xf numFmtId="0" fontId="4" fillId="0" borderId="0" xfId="0" applyFont="1" applyFill="1"/>
    <xf numFmtId="165" fontId="7" fillId="7" borderId="1" xfId="0" applyNumberFormat="1" applyFont="1" applyFill="1" applyBorder="1" applyAlignment="1">
      <alignment horizontal="left" vertical="center" wrapText="1"/>
    </xf>
    <xf numFmtId="165" fontId="4" fillId="5" borderId="1" xfId="0" applyNumberFormat="1" applyFont="1" applyFill="1" applyBorder="1" applyAlignment="1">
      <alignment horizontal="left" vertical="center" wrapText="1"/>
    </xf>
    <xf numFmtId="3" fontId="7" fillId="6" borderId="1" xfId="1" applyNumberFormat="1" applyFont="1" applyFill="1" applyBorder="1" applyAlignment="1">
      <alignment horizontal="center" vertical="center"/>
    </xf>
    <xf numFmtId="166" fontId="3" fillId="8" borderId="1" xfId="10" applyNumberFormat="1" applyFont="1" applyFill="1" applyBorder="1" applyAlignment="1">
      <alignment vertical="center"/>
    </xf>
    <xf numFmtId="43" fontId="0" fillId="0" borderId="0" xfId="0" applyNumberFormat="1"/>
    <xf numFmtId="167" fontId="13" fillId="11" borderId="9" xfId="1" applyNumberFormat="1" applyFont="1" applyFill="1" applyBorder="1" applyAlignment="1">
      <alignment horizontal="justify" vertical="center" wrapText="1"/>
    </xf>
    <xf numFmtId="0" fontId="1" fillId="12" borderId="0" xfId="0" applyFont="1" applyFill="1"/>
    <xf numFmtId="43" fontId="1" fillId="0" borderId="0" xfId="0" applyNumberFormat="1" applyFont="1"/>
    <xf numFmtId="165" fontId="7" fillId="7" borderId="1" xfId="0" applyNumberFormat="1" applyFont="1" applyFill="1" applyBorder="1" applyAlignment="1">
      <alignment horizontal="left" vertical="center"/>
    </xf>
    <xf numFmtId="165" fontId="7" fillId="7" borderId="1" xfId="0" applyNumberFormat="1" applyFont="1" applyFill="1" applyBorder="1" applyAlignment="1">
      <alignment horizontal="left" vertical="center" wrapText="1"/>
    </xf>
    <xf numFmtId="165" fontId="7" fillId="6" borderId="1" xfId="0" applyNumberFormat="1" applyFont="1" applyFill="1" applyBorder="1" applyAlignment="1">
      <alignment horizontal="justify" vertical="center" wrapText="1"/>
    </xf>
    <xf numFmtId="49" fontId="3" fillId="0" borderId="2" xfId="0" applyNumberFormat="1" applyFont="1" applyFill="1" applyBorder="1" applyAlignment="1">
      <alignment horizontal="center" vertical="center" textRotation="90" wrapText="1"/>
    </xf>
    <xf numFmtId="49" fontId="3" fillId="0" borderId="3" xfId="0" applyNumberFormat="1" applyFont="1" applyFill="1" applyBorder="1" applyAlignment="1">
      <alignment horizontal="center" vertical="center" textRotation="90" wrapText="1"/>
    </xf>
    <xf numFmtId="49" fontId="3" fillId="0" borderId="5" xfId="0" applyNumberFormat="1" applyFont="1" applyFill="1" applyBorder="1" applyAlignment="1">
      <alignment horizontal="center" vertical="center" textRotation="90" wrapText="1"/>
    </xf>
    <xf numFmtId="3" fontId="3" fillId="0" borderId="2" xfId="0" applyNumberFormat="1" applyFont="1" applyFill="1" applyBorder="1" applyAlignment="1">
      <alignment horizontal="center" vertical="center" textRotation="90" wrapText="1"/>
    </xf>
    <xf numFmtId="3" fontId="3" fillId="0" borderId="3" xfId="0" applyNumberFormat="1" applyFont="1" applyFill="1" applyBorder="1" applyAlignment="1">
      <alignment horizontal="center" vertical="center" textRotation="90" wrapText="1"/>
    </xf>
    <xf numFmtId="3" fontId="3" fillId="0" borderId="5" xfId="0" applyNumberFormat="1" applyFont="1" applyFill="1" applyBorder="1" applyAlignment="1">
      <alignment horizontal="center" vertical="center" textRotation="90" wrapText="1"/>
    </xf>
    <xf numFmtId="165" fontId="8" fillId="0" borderId="1" xfId="0" applyNumberFormat="1" applyFont="1" applyFill="1" applyBorder="1" applyAlignment="1">
      <alignment horizontal="justify" vertical="center"/>
    </xf>
    <xf numFmtId="165" fontId="7" fillId="7" borderId="6" xfId="0" applyNumberFormat="1" applyFont="1" applyFill="1" applyBorder="1" applyAlignment="1">
      <alignment horizontal="left" vertical="center" wrapText="1"/>
    </xf>
    <xf numFmtId="165" fontId="7" fillId="7" borderId="7" xfId="0" applyNumberFormat="1" applyFont="1" applyFill="1" applyBorder="1" applyAlignment="1">
      <alignment horizontal="left" vertical="center" wrapText="1"/>
    </xf>
    <xf numFmtId="165" fontId="7" fillId="7" borderId="8" xfId="0" applyNumberFormat="1" applyFont="1" applyFill="1" applyBorder="1" applyAlignment="1">
      <alignment horizontal="left" vertical="center" wrapText="1"/>
    </xf>
    <xf numFmtId="165" fontId="7" fillId="0" borderId="6" xfId="0" applyNumberFormat="1" applyFont="1" applyFill="1" applyBorder="1" applyAlignment="1">
      <alignment horizontal="center" vertical="center" wrapText="1"/>
    </xf>
    <xf numFmtId="165" fontId="7" fillId="0" borderId="7" xfId="0" applyNumberFormat="1" applyFont="1" applyFill="1" applyBorder="1" applyAlignment="1">
      <alignment horizontal="center" vertical="center" wrapText="1"/>
    </xf>
    <xf numFmtId="165" fontId="7" fillId="0" borderId="8" xfId="0" applyNumberFormat="1" applyFont="1" applyFill="1" applyBorder="1" applyAlignment="1">
      <alignment horizontal="center" vertical="center" wrapText="1"/>
    </xf>
    <xf numFmtId="165" fontId="7" fillId="5" borderId="1" xfId="0" applyNumberFormat="1" applyFont="1" applyFill="1" applyBorder="1" applyAlignment="1">
      <alignment horizontal="left" vertical="center" wrapText="1"/>
    </xf>
    <xf numFmtId="165" fontId="4" fillId="5" borderId="1" xfId="0" applyNumberFormat="1" applyFont="1" applyFill="1" applyBorder="1" applyAlignment="1">
      <alignment horizontal="left" vertical="center" wrapText="1"/>
    </xf>
    <xf numFmtId="165" fontId="3" fillId="0" borderId="1" xfId="1" applyNumberFormat="1" applyFont="1" applyFill="1" applyBorder="1" applyAlignment="1">
      <alignment horizontal="center" vertical="center" textRotation="90" wrapText="1"/>
    </xf>
    <xf numFmtId="165" fontId="4" fillId="3" borderId="1" xfId="0" applyNumberFormat="1" applyFont="1" applyFill="1" applyBorder="1" applyAlignment="1">
      <alignment horizontal="left" vertical="center"/>
    </xf>
    <xf numFmtId="165" fontId="4" fillId="3" borderId="1" xfId="0" applyNumberFormat="1" applyFont="1" applyFill="1" applyBorder="1" applyAlignment="1">
      <alignment horizontal="left" vertical="center" wrapText="1"/>
    </xf>
    <xf numFmtId="165" fontId="7" fillId="5" borderId="6" xfId="0" applyNumberFormat="1" applyFont="1" applyFill="1" applyBorder="1" applyAlignment="1">
      <alignment horizontal="left" vertical="center" wrapText="1"/>
    </xf>
    <xf numFmtId="165" fontId="7" fillId="5" borderId="8" xfId="0" applyNumberFormat="1" applyFont="1" applyFill="1" applyBorder="1" applyAlignment="1">
      <alignment horizontal="left" vertical="center" wrapText="1"/>
    </xf>
    <xf numFmtId="165" fontId="4" fillId="5" borderId="6" xfId="0" applyNumberFormat="1" applyFont="1" applyFill="1" applyBorder="1" applyAlignment="1">
      <alignment horizontal="left" vertical="center" wrapText="1"/>
    </xf>
    <xf numFmtId="165" fontId="4" fillId="5" borderId="7" xfId="0" applyNumberFormat="1" applyFont="1" applyFill="1" applyBorder="1" applyAlignment="1">
      <alignment horizontal="left" vertical="center" wrapText="1"/>
    </xf>
    <xf numFmtId="165" fontId="4" fillId="5" borderId="8" xfId="0" applyNumberFormat="1" applyFont="1" applyFill="1" applyBorder="1" applyAlignment="1">
      <alignment horizontal="left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0" borderId="2" xfId="0" applyNumberFormat="1" applyFont="1" applyFill="1" applyBorder="1" applyAlignment="1">
      <alignment horizontal="center" vertical="center" wrapText="1"/>
    </xf>
    <xf numFmtId="3" fontId="7" fillId="0" borderId="3" xfId="0" applyNumberFormat="1" applyFont="1" applyFill="1" applyBorder="1" applyAlignment="1">
      <alignment horizontal="center" vertical="center" wrapText="1"/>
    </xf>
    <xf numFmtId="3" fontId="7" fillId="0" borderId="5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3" fontId="7" fillId="9" borderId="1" xfId="1" applyNumberFormat="1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textRotation="45"/>
    </xf>
    <xf numFmtId="0" fontId="7" fillId="4" borderId="1" xfId="0" applyFont="1" applyFill="1" applyBorder="1" applyAlignment="1">
      <alignment horizontal="center" vertical="center"/>
    </xf>
    <xf numFmtId="3" fontId="3" fillId="0" borderId="11" xfId="0" applyNumberFormat="1" applyFont="1" applyFill="1" applyBorder="1" applyAlignment="1">
      <alignment horizontal="center" vertical="center" textRotation="90" wrapText="1"/>
    </xf>
    <xf numFmtId="3" fontId="3" fillId="0" borderId="0" xfId="0" applyNumberFormat="1" applyFont="1" applyFill="1" applyBorder="1" applyAlignment="1">
      <alignment horizontal="center" vertical="center" textRotation="90" wrapText="1"/>
    </xf>
    <xf numFmtId="3" fontId="3" fillId="0" borderId="14" xfId="0" applyNumberFormat="1" applyFont="1" applyFill="1" applyBorder="1" applyAlignment="1">
      <alignment horizontal="center" vertical="center" textRotation="90" wrapText="1"/>
    </xf>
    <xf numFmtId="49" fontId="3" fillId="0" borderId="12" xfId="0" applyNumberFormat="1" applyFont="1" applyFill="1" applyBorder="1" applyAlignment="1">
      <alignment horizontal="center" vertical="center" textRotation="90" wrapText="1"/>
    </xf>
    <xf numFmtId="49" fontId="3" fillId="0" borderId="13" xfId="0" applyNumberFormat="1" applyFont="1" applyFill="1" applyBorder="1" applyAlignment="1">
      <alignment horizontal="center" vertical="center" textRotation="90" wrapText="1"/>
    </xf>
    <xf numFmtId="49" fontId="3" fillId="0" borderId="15" xfId="0" applyNumberFormat="1" applyFont="1" applyFill="1" applyBorder="1" applyAlignment="1">
      <alignment horizontal="center" vertical="center" textRotation="90" wrapText="1"/>
    </xf>
    <xf numFmtId="165" fontId="3" fillId="0" borderId="2" xfId="0" applyNumberFormat="1" applyFont="1" applyFill="1" applyBorder="1" applyAlignment="1">
      <alignment horizontal="center" vertical="center" textRotation="90" wrapText="1"/>
    </xf>
    <xf numFmtId="165" fontId="3" fillId="0" borderId="3" xfId="0" applyNumberFormat="1" applyFont="1" applyFill="1" applyBorder="1" applyAlignment="1">
      <alignment horizontal="center" vertical="center" textRotation="90" wrapText="1"/>
    </xf>
    <xf numFmtId="165" fontId="3" fillId="0" borderId="5" xfId="0" applyNumberFormat="1" applyFont="1" applyFill="1" applyBorder="1" applyAlignment="1">
      <alignment horizontal="center" vertical="center" textRotation="90" wrapText="1"/>
    </xf>
    <xf numFmtId="1" fontId="3" fillId="0" borderId="2" xfId="0" applyNumberFormat="1" applyFont="1" applyFill="1" applyBorder="1" applyAlignment="1">
      <alignment horizontal="center" vertical="center" textRotation="90" wrapText="1"/>
    </xf>
    <xf numFmtId="1" fontId="3" fillId="0" borderId="3" xfId="0" applyNumberFormat="1" applyFont="1" applyFill="1" applyBorder="1" applyAlignment="1">
      <alignment horizontal="center" vertical="center" textRotation="90" wrapText="1"/>
    </xf>
    <xf numFmtId="1" fontId="3" fillId="0" borderId="5" xfId="0" applyNumberFormat="1" applyFont="1" applyFill="1" applyBorder="1" applyAlignment="1">
      <alignment horizontal="center" vertical="center" textRotation="90" wrapText="1"/>
    </xf>
    <xf numFmtId="165" fontId="8" fillId="0" borderId="1" xfId="0" applyNumberFormat="1" applyFont="1" applyFill="1" applyBorder="1" applyAlignment="1">
      <alignment horizontal="justify" vertical="center" wrapText="1"/>
    </xf>
    <xf numFmtId="49" fontId="8" fillId="0" borderId="1" xfId="0" applyNumberFormat="1" applyFont="1" applyFill="1" applyBorder="1" applyAlignment="1">
      <alignment horizontal="justify" vertical="center" wrapText="1"/>
    </xf>
    <xf numFmtId="3" fontId="8" fillId="0" borderId="6" xfId="9" applyNumberFormat="1" applyFont="1" applyFill="1" applyBorder="1" applyAlignment="1">
      <alignment horizontal="center" vertical="center" wrapText="1"/>
    </xf>
    <xf numFmtId="3" fontId="8" fillId="0" borderId="8" xfId="9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textRotation="90" wrapText="1"/>
    </xf>
    <xf numFmtId="49" fontId="3" fillId="0" borderId="1" xfId="0" applyNumberFormat="1" applyFont="1" applyFill="1" applyBorder="1" applyAlignment="1">
      <alignment horizontal="center" vertical="center" textRotation="90" wrapText="1"/>
    </xf>
    <xf numFmtId="3" fontId="8" fillId="0" borderId="1" xfId="9" applyNumberFormat="1" applyFont="1" applyFill="1" applyBorder="1" applyAlignment="1">
      <alignment horizontal="center" vertical="center" wrapText="1"/>
    </xf>
    <xf numFmtId="165" fontId="8" fillId="0" borderId="6" xfId="0" applyNumberFormat="1" applyFont="1" applyFill="1" applyBorder="1" applyAlignment="1">
      <alignment horizontal="justify" vertical="center" wrapText="1"/>
    </xf>
    <xf numFmtId="165" fontId="8" fillId="0" borderId="8" xfId="0" applyNumberFormat="1" applyFont="1" applyFill="1" applyBorder="1" applyAlignment="1">
      <alignment horizontal="justify" vertical="center" wrapText="1"/>
    </xf>
    <xf numFmtId="3" fontId="3" fillId="0" borderId="16" xfId="0" applyNumberFormat="1" applyFont="1" applyFill="1" applyBorder="1" applyAlignment="1">
      <alignment horizontal="center" vertical="center" textRotation="90" wrapText="1"/>
    </xf>
    <xf numFmtId="3" fontId="3" fillId="0" borderId="17" xfId="0" applyNumberFormat="1" applyFont="1" applyFill="1" applyBorder="1" applyAlignment="1">
      <alignment horizontal="center" vertical="center" textRotation="90" wrapText="1"/>
    </xf>
    <xf numFmtId="3" fontId="3" fillId="0" borderId="18" xfId="0" applyNumberFormat="1" applyFont="1" applyFill="1" applyBorder="1" applyAlignment="1">
      <alignment horizontal="center" vertical="center" textRotation="90" wrapText="1"/>
    </xf>
    <xf numFmtId="165" fontId="7" fillId="6" borderId="6" xfId="0" applyNumberFormat="1" applyFont="1" applyFill="1" applyBorder="1" applyAlignment="1">
      <alignment horizontal="justify" vertical="center" wrapText="1"/>
    </xf>
    <xf numFmtId="165" fontId="7" fillId="6" borderId="8" xfId="0" applyNumberFormat="1" applyFont="1" applyFill="1" applyBorder="1" applyAlignment="1">
      <alignment horizontal="justify" vertical="center" wrapText="1"/>
    </xf>
    <xf numFmtId="49" fontId="8" fillId="0" borderId="6" xfId="0" applyNumberFormat="1" applyFont="1" applyFill="1" applyBorder="1" applyAlignment="1">
      <alignment horizontal="justify" vertical="center" wrapText="1"/>
    </xf>
    <xf numFmtId="49" fontId="8" fillId="0" borderId="8" xfId="0" applyNumberFormat="1" applyFont="1" applyFill="1" applyBorder="1" applyAlignment="1">
      <alignment horizontal="justify" vertical="center" wrapText="1"/>
    </xf>
    <xf numFmtId="165" fontId="8" fillId="0" borderId="2" xfId="0" applyNumberFormat="1" applyFont="1" applyFill="1" applyBorder="1" applyAlignment="1">
      <alignment horizontal="center" vertical="center" textRotation="90" wrapText="1"/>
    </xf>
    <xf numFmtId="165" fontId="8" fillId="0" borderId="3" xfId="0" applyNumberFormat="1" applyFont="1" applyFill="1" applyBorder="1" applyAlignment="1">
      <alignment horizontal="center" vertical="center" textRotation="90" wrapText="1"/>
    </xf>
    <xf numFmtId="165" fontId="8" fillId="0" borderId="5" xfId="0" applyNumberFormat="1" applyFont="1" applyFill="1" applyBorder="1" applyAlignment="1">
      <alignment horizontal="center" vertical="center" textRotation="90" wrapText="1"/>
    </xf>
    <xf numFmtId="165" fontId="10" fillId="3" borderId="1" xfId="0" applyNumberFormat="1" applyFont="1" applyFill="1" applyBorder="1" applyAlignment="1">
      <alignment horizontal="left" vertic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3" fontId="20" fillId="0" borderId="2" xfId="0" applyNumberFormat="1" applyFont="1" applyFill="1" applyBorder="1" applyAlignment="1">
      <alignment horizontal="center" vertical="center" textRotation="90" wrapText="1"/>
    </xf>
    <xf numFmtId="3" fontId="20" fillId="0" borderId="3" xfId="0" applyNumberFormat="1" applyFont="1" applyFill="1" applyBorder="1" applyAlignment="1">
      <alignment horizontal="center" vertical="center" textRotation="90" wrapText="1"/>
    </xf>
    <xf numFmtId="3" fontId="14" fillId="0" borderId="1" xfId="9" applyNumberFormat="1" applyFont="1" applyFill="1" applyBorder="1" applyAlignment="1">
      <alignment horizontal="center" vertical="center" wrapText="1"/>
    </xf>
    <xf numFmtId="165" fontId="10" fillId="3" borderId="1" xfId="0" applyNumberFormat="1" applyFont="1" applyFill="1" applyBorder="1" applyAlignment="1">
      <alignment horizontal="left" vertical="center"/>
    </xf>
    <xf numFmtId="3" fontId="12" fillId="9" borderId="1" xfId="1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justify" vertical="center" wrapText="1"/>
    </xf>
    <xf numFmtId="0" fontId="11" fillId="11" borderId="4" xfId="0" applyFont="1" applyFill="1" applyBorder="1" applyAlignment="1">
      <alignment horizontal="center" vertical="center" wrapText="1"/>
    </xf>
    <xf numFmtId="0" fontId="11" fillId="11" borderId="10" xfId="0" applyFont="1" applyFill="1" applyBorder="1" applyAlignment="1">
      <alignment horizontal="center" vertical="center" wrapText="1"/>
    </xf>
    <xf numFmtId="165" fontId="0" fillId="13" borderId="0" xfId="1" applyFont="1" applyFill="1"/>
  </cellXfs>
  <cellStyles count="11">
    <cellStyle name="Millares" xfId="1" builtinId="3"/>
    <cellStyle name="Millares 2" xfId="2"/>
    <cellStyle name="Moneda" xfId="10" builtinId="4"/>
    <cellStyle name="Normal" xfId="0" builtinId="0"/>
    <cellStyle name="Normal 2" xfId="3"/>
    <cellStyle name="Normal 3" xfId="4"/>
    <cellStyle name="Normal 4" xfId="5"/>
    <cellStyle name="Normal 5" xfId="6"/>
    <cellStyle name="Normal 6" xfId="7"/>
    <cellStyle name="Normal 7" xfId="8"/>
    <cellStyle name="Porcentaje" xfId="9" builtinId="5"/>
  </cellStyles>
  <dxfs count="0"/>
  <tableStyles count="0" defaultTableStyle="TableStyleMedium9" defaultPivotStyle="PivotStyleLight16"/>
  <colors>
    <mruColors>
      <color rgb="FFFACAED"/>
      <color rgb="FFED87DE"/>
      <color rgb="FFF8BAE8"/>
      <color rgb="FFFDDBFD"/>
      <color rgb="FFF8AEE5"/>
      <color rgb="FFFFFF66"/>
      <color rgb="FFFF99FF"/>
      <color rgb="FFEBC8C7"/>
      <color rgb="FFFF9999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516668</xdr:colOff>
      <xdr:row>0</xdr:row>
      <xdr:rowOff>49783</xdr:rowOff>
    </xdr:from>
    <xdr:to>
      <xdr:col>2</xdr:col>
      <xdr:colOff>292329</xdr:colOff>
      <xdr:row>3</xdr:row>
      <xdr:rowOff>123182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6668" y="49783"/>
          <a:ext cx="708134" cy="7905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516668</xdr:colOff>
      <xdr:row>0</xdr:row>
      <xdr:rowOff>49783</xdr:rowOff>
    </xdr:from>
    <xdr:to>
      <xdr:col>2</xdr:col>
      <xdr:colOff>292329</xdr:colOff>
      <xdr:row>6</xdr:row>
      <xdr:rowOff>113657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2368" y="49783"/>
          <a:ext cx="699586" cy="10354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516668</xdr:colOff>
      <xdr:row>0</xdr:row>
      <xdr:rowOff>49783</xdr:rowOff>
    </xdr:from>
    <xdr:to>
      <xdr:col>2</xdr:col>
      <xdr:colOff>292329</xdr:colOff>
      <xdr:row>5</xdr:row>
      <xdr:rowOff>37457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2368" y="49783"/>
          <a:ext cx="699586" cy="7972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516668</xdr:colOff>
      <xdr:row>0</xdr:row>
      <xdr:rowOff>49783</xdr:rowOff>
    </xdr:from>
    <xdr:to>
      <xdr:col>2</xdr:col>
      <xdr:colOff>292329</xdr:colOff>
      <xdr:row>5</xdr:row>
      <xdr:rowOff>37457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2368" y="49783"/>
          <a:ext cx="699586" cy="7972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516668</xdr:colOff>
      <xdr:row>0</xdr:row>
      <xdr:rowOff>49783</xdr:rowOff>
    </xdr:from>
    <xdr:to>
      <xdr:col>2</xdr:col>
      <xdr:colOff>292329</xdr:colOff>
      <xdr:row>5</xdr:row>
      <xdr:rowOff>37457</xdr:rowOff>
    </xdr:to>
    <xdr:pic>
      <xdr:nvPicPr>
        <xdr:cNvPr id="3" name="1 Imagen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2368" y="49783"/>
          <a:ext cx="699586" cy="7972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516668</xdr:colOff>
      <xdr:row>0</xdr:row>
      <xdr:rowOff>49783</xdr:rowOff>
    </xdr:from>
    <xdr:to>
      <xdr:col>2</xdr:col>
      <xdr:colOff>292329</xdr:colOff>
      <xdr:row>5</xdr:row>
      <xdr:rowOff>37457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2368" y="49783"/>
          <a:ext cx="699586" cy="7972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ose%20Perez/Dropbox/JOSE%20C%20PEREZ%20CORTES/2020/Paz%20de%20Ariporo/Plan%20Indicativo%202020-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AI 2020"/>
      <sheetName val="PLAN INDICATIVO PDD 2020-2023"/>
      <sheetName val="2020"/>
      <sheetName val="2021"/>
      <sheetName val="2022"/>
      <sheetName val="2023"/>
      <sheetName val="Total Cuatrenio"/>
    </sheetNames>
    <sheetDataSet>
      <sheetData sheetId="0"/>
      <sheetData sheetId="1">
        <row r="97">
          <cell r="L97" t="str">
            <v>Establecer estrategia anual de Información y educación en el entorno comunitario y hogar para la tenencia adecuada y saludable de mascotas y animales domésticos.</v>
          </cell>
          <cell r="N97" t="str">
            <v xml:space="preserve">Estrategia implementada 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8"/>
  <sheetViews>
    <sheetView view="pageBreakPreview" zoomScale="115" zoomScaleNormal="55" zoomScaleSheetLayoutView="115" workbookViewId="0">
      <pane xSplit="3" ySplit="6" topLeftCell="O37" activePane="bottomRight" state="frozen"/>
      <selection pane="topRight" activeCell="D1" sqref="D1"/>
      <selection pane="bottomLeft" activeCell="A9" sqref="A9"/>
      <selection pane="bottomRight" activeCell="B42" sqref="B42:C42"/>
    </sheetView>
  </sheetViews>
  <sheetFormatPr baseColWidth="10" defaultRowHeight="12.75" x14ac:dyDescent="0.2"/>
  <cols>
    <col min="1" max="1" width="6" style="49" customWidth="1"/>
    <col min="2" max="2" width="6.140625" style="49" customWidth="1"/>
    <col min="3" max="3" width="32.85546875" style="49" customWidth="1"/>
    <col min="4" max="4" width="22.7109375" style="49" customWidth="1"/>
    <col min="5" max="5" width="6.42578125" style="152" customWidth="1"/>
    <col min="6" max="6" width="7.7109375" style="152" hidden="1" customWidth="1"/>
    <col min="7" max="7" width="14.42578125" style="94" customWidth="1"/>
    <col min="8" max="8" width="10.85546875" style="152" hidden="1" customWidth="1"/>
    <col min="9" max="9" width="10.85546875" style="152" customWidth="1"/>
    <col min="10" max="10" width="13.5703125" style="49" customWidth="1"/>
    <col min="11" max="11" width="8.5703125" style="49" customWidth="1"/>
    <col min="12" max="12" width="19" style="153" customWidth="1"/>
    <col min="13" max="13" width="18" style="153" customWidth="1"/>
    <col min="14" max="14" width="16.85546875" style="153" customWidth="1"/>
    <col min="15" max="15" width="18.7109375" style="153" customWidth="1"/>
    <col min="16" max="16" width="16.85546875" style="153" customWidth="1"/>
    <col min="17" max="17" width="19.5703125" style="153" customWidth="1"/>
    <col min="18" max="18" width="18" style="153" bestFit="1" customWidth="1"/>
    <col min="19" max="19" width="18.42578125" style="23" customWidth="1"/>
    <col min="20" max="20" width="8.5703125" style="49" customWidth="1"/>
    <col min="21" max="16384" width="11.42578125" style="49"/>
  </cols>
  <sheetData>
    <row r="1" spans="1:20" ht="31.5" customHeight="1" x14ac:dyDescent="0.2">
      <c r="A1" s="204" t="s">
        <v>27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</row>
    <row r="2" spans="1:20" ht="12.75" customHeight="1" x14ac:dyDescent="0.2">
      <c r="A2" s="206" t="s">
        <v>3</v>
      </c>
      <c r="B2" s="206"/>
      <c r="C2" s="206" t="s">
        <v>1</v>
      </c>
      <c r="D2" s="206" t="s">
        <v>2</v>
      </c>
      <c r="E2" s="206" t="s">
        <v>4</v>
      </c>
      <c r="F2" s="200" t="s">
        <v>22</v>
      </c>
      <c r="G2" s="205" t="s">
        <v>28</v>
      </c>
      <c r="H2" s="201" t="s">
        <v>25</v>
      </c>
      <c r="I2" s="200" t="s">
        <v>29</v>
      </c>
      <c r="J2" s="200" t="s">
        <v>7</v>
      </c>
      <c r="K2" s="200" t="s">
        <v>19</v>
      </c>
      <c r="L2" s="199" t="s">
        <v>14</v>
      </c>
      <c r="M2" s="199"/>
      <c r="N2" s="199"/>
      <c r="O2" s="199"/>
      <c r="P2" s="199"/>
      <c r="Q2" s="199"/>
      <c r="R2" s="199"/>
      <c r="S2" s="199"/>
      <c r="T2" s="207" t="s">
        <v>13</v>
      </c>
    </row>
    <row r="3" spans="1:20" ht="12.75" customHeight="1" x14ac:dyDescent="0.2">
      <c r="A3" s="206"/>
      <c r="B3" s="206"/>
      <c r="C3" s="206"/>
      <c r="D3" s="206"/>
      <c r="E3" s="206"/>
      <c r="F3" s="200"/>
      <c r="G3" s="205"/>
      <c r="H3" s="202"/>
      <c r="I3" s="200"/>
      <c r="J3" s="200"/>
      <c r="K3" s="200"/>
      <c r="L3" s="199" t="s">
        <v>8</v>
      </c>
      <c r="M3" s="199"/>
      <c r="N3" s="199" t="s">
        <v>11</v>
      </c>
      <c r="O3" s="199"/>
      <c r="P3" s="208" t="s">
        <v>16</v>
      </c>
      <c r="Q3" s="198" t="s">
        <v>12</v>
      </c>
      <c r="R3" s="198" t="s">
        <v>17</v>
      </c>
      <c r="S3" s="198" t="s">
        <v>0</v>
      </c>
      <c r="T3" s="207"/>
    </row>
    <row r="4" spans="1:20" ht="12.75" customHeight="1" x14ac:dyDescent="0.2">
      <c r="A4" s="206"/>
      <c r="B4" s="206"/>
      <c r="C4" s="206"/>
      <c r="D4" s="206"/>
      <c r="E4" s="206"/>
      <c r="F4" s="200"/>
      <c r="G4" s="205"/>
      <c r="H4" s="202"/>
      <c r="I4" s="200"/>
      <c r="J4" s="200"/>
      <c r="K4" s="200"/>
      <c r="L4" s="198" t="s">
        <v>9</v>
      </c>
      <c r="M4" s="198" t="s">
        <v>15</v>
      </c>
      <c r="N4" s="198" t="s">
        <v>18</v>
      </c>
      <c r="O4" s="198" t="s">
        <v>10</v>
      </c>
      <c r="P4" s="208"/>
      <c r="Q4" s="198"/>
      <c r="R4" s="198"/>
      <c r="S4" s="198"/>
      <c r="T4" s="207"/>
    </row>
    <row r="5" spans="1:20" ht="12.75" customHeight="1" x14ac:dyDescent="0.2">
      <c r="A5" s="206"/>
      <c r="B5" s="206"/>
      <c r="C5" s="206"/>
      <c r="D5" s="206"/>
      <c r="E5" s="206"/>
      <c r="F5" s="200"/>
      <c r="G5" s="205"/>
      <c r="H5" s="203"/>
      <c r="I5" s="200"/>
      <c r="J5" s="200"/>
      <c r="K5" s="200"/>
      <c r="L5" s="198"/>
      <c r="M5" s="198"/>
      <c r="N5" s="198"/>
      <c r="O5" s="198"/>
      <c r="P5" s="208"/>
      <c r="Q5" s="198"/>
      <c r="R5" s="198"/>
      <c r="S5" s="198"/>
      <c r="T5" s="207"/>
    </row>
    <row r="6" spans="1:20" ht="12.75" customHeight="1" thickBot="1" x14ac:dyDescent="0.25">
      <c r="A6" s="134"/>
      <c r="B6" s="134"/>
      <c r="C6" s="134"/>
      <c r="D6" s="134"/>
      <c r="E6" s="134"/>
      <c r="F6" s="137"/>
      <c r="G6" s="144"/>
      <c r="H6" s="139"/>
      <c r="I6" s="137"/>
      <c r="J6" s="137"/>
      <c r="K6" s="137"/>
      <c r="L6" s="135"/>
      <c r="M6" s="135"/>
      <c r="N6" s="135"/>
      <c r="O6" s="135"/>
      <c r="P6" s="138"/>
      <c r="Q6" s="135"/>
      <c r="R6" s="135"/>
      <c r="S6" s="135"/>
      <c r="T6" s="136"/>
    </row>
    <row r="7" spans="1:20" s="148" customFormat="1" ht="13.5" thickBot="1" x14ac:dyDescent="0.25">
      <c r="A7" s="192" t="s">
        <v>30</v>
      </c>
      <c r="B7" s="192"/>
      <c r="C7" s="191" t="s">
        <v>31</v>
      </c>
      <c r="D7" s="191"/>
      <c r="E7" s="191"/>
      <c r="F7" s="191"/>
      <c r="G7" s="191"/>
      <c r="H7" s="191"/>
      <c r="I7" s="191"/>
      <c r="J7" s="191"/>
      <c r="K7" s="146"/>
      <c r="L7" s="147">
        <f>+L8</f>
        <v>0</v>
      </c>
      <c r="M7" s="147">
        <f t="shared" ref="M7:S7" si="0">+M8</f>
        <v>0</v>
      </c>
      <c r="N7" s="147">
        <f t="shared" si="0"/>
        <v>0</v>
      </c>
      <c r="O7" s="147">
        <f t="shared" si="0"/>
        <v>100000000</v>
      </c>
      <c r="P7" s="147">
        <f t="shared" si="0"/>
        <v>0</v>
      </c>
      <c r="Q7" s="147">
        <f t="shared" si="0"/>
        <v>0</v>
      </c>
      <c r="R7" s="147"/>
      <c r="S7" s="130">
        <f t="shared" si="0"/>
        <v>100000000</v>
      </c>
      <c r="T7" s="190"/>
    </row>
    <row r="8" spans="1:20" ht="12.75" customHeight="1" x14ac:dyDescent="0.2">
      <c r="A8" s="188" t="s">
        <v>5</v>
      </c>
      <c r="B8" s="188"/>
      <c r="C8" s="189" t="s">
        <v>32</v>
      </c>
      <c r="D8" s="189"/>
      <c r="E8" s="189"/>
      <c r="F8" s="189"/>
      <c r="G8" s="189"/>
      <c r="H8" s="189"/>
      <c r="I8" s="189"/>
      <c r="J8" s="189"/>
      <c r="K8" s="132"/>
      <c r="L8" s="42">
        <f>+L9</f>
        <v>0</v>
      </c>
      <c r="M8" s="42">
        <f t="shared" ref="M8:S8" si="1">+M9</f>
        <v>0</v>
      </c>
      <c r="N8" s="42">
        <f t="shared" si="1"/>
        <v>0</v>
      </c>
      <c r="O8" s="42">
        <f t="shared" si="1"/>
        <v>100000000</v>
      </c>
      <c r="P8" s="42">
        <f t="shared" si="1"/>
        <v>0</v>
      </c>
      <c r="Q8" s="42">
        <f t="shared" si="1"/>
        <v>0</v>
      </c>
      <c r="R8" s="42"/>
      <c r="S8" s="4">
        <f t="shared" si="1"/>
        <v>100000000</v>
      </c>
      <c r="T8" s="190"/>
    </row>
    <row r="9" spans="1:20" x14ac:dyDescent="0.2">
      <c r="A9" s="172" t="s">
        <v>6</v>
      </c>
      <c r="B9" s="172"/>
      <c r="C9" s="173" t="s">
        <v>71</v>
      </c>
      <c r="D9" s="173"/>
      <c r="E9" s="173"/>
      <c r="F9" s="173"/>
      <c r="G9" s="173"/>
      <c r="H9" s="173"/>
      <c r="I9" s="173"/>
      <c r="J9" s="173"/>
      <c r="K9" s="133"/>
      <c r="L9" s="43">
        <f>+L10+L13+L15</f>
        <v>0</v>
      </c>
      <c r="M9" s="43">
        <f t="shared" ref="M9:S9" si="2">+M10+M13+M15</f>
        <v>0</v>
      </c>
      <c r="N9" s="43">
        <f t="shared" si="2"/>
        <v>0</v>
      </c>
      <c r="O9" s="43">
        <f t="shared" si="2"/>
        <v>100000000</v>
      </c>
      <c r="P9" s="43">
        <f t="shared" si="2"/>
        <v>0</v>
      </c>
      <c r="Q9" s="43">
        <f t="shared" si="2"/>
        <v>0</v>
      </c>
      <c r="R9" s="43"/>
      <c r="S9" s="5">
        <f t="shared" si="2"/>
        <v>100000000</v>
      </c>
      <c r="T9" s="190"/>
    </row>
    <row r="10" spans="1:20" s="23" customFormat="1" ht="22.5" customHeight="1" x14ac:dyDescent="0.2">
      <c r="A10" s="24" t="s">
        <v>20</v>
      </c>
      <c r="B10" s="174" t="s">
        <v>72</v>
      </c>
      <c r="C10" s="174"/>
      <c r="D10" s="25" t="s">
        <v>73</v>
      </c>
      <c r="E10" s="39">
        <v>200</v>
      </c>
      <c r="F10" s="26"/>
      <c r="G10" s="149">
        <f>+G11+G12</f>
        <v>600000000</v>
      </c>
      <c r="H10" s="26"/>
      <c r="I10" s="39">
        <v>150</v>
      </c>
      <c r="J10" s="178" t="s">
        <v>108</v>
      </c>
      <c r="K10" s="175" t="s">
        <v>107</v>
      </c>
      <c r="L10" s="44">
        <f>SUM(L11:L12)</f>
        <v>0</v>
      </c>
      <c r="M10" s="44">
        <f t="shared" ref="M10:S10" si="3">SUM(M11:M12)</f>
        <v>0</v>
      </c>
      <c r="N10" s="44">
        <f t="shared" si="3"/>
        <v>0</v>
      </c>
      <c r="O10" s="44">
        <f t="shared" si="3"/>
        <v>100000000</v>
      </c>
      <c r="P10" s="44">
        <f t="shared" si="3"/>
        <v>0</v>
      </c>
      <c r="Q10" s="44">
        <f t="shared" si="3"/>
        <v>0</v>
      </c>
      <c r="R10" s="44"/>
      <c r="S10" s="27">
        <f t="shared" si="3"/>
        <v>100000000</v>
      </c>
      <c r="T10" s="190"/>
    </row>
    <row r="11" spans="1:20" ht="22.5" x14ac:dyDescent="0.2">
      <c r="A11" s="8" t="s">
        <v>21</v>
      </c>
      <c r="B11" s="181" t="s">
        <v>74</v>
      </c>
      <c r="C11" s="181"/>
      <c r="D11" s="6" t="s">
        <v>75</v>
      </c>
      <c r="E11" s="11" t="s">
        <v>23</v>
      </c>
      <c r="F11" s="11"/>
      <c r="G11" s="150">
        <v>600000000</v>
      </c>
      <c r="H11" s="11" t="s">
        <v>24</v>
      </c>
      <c r="I11" s="11">
        <v>100</v>
      </c>
      <c r="J11" s="179"/>
      <c r="K11" s="176"/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/>
      <c r="S11" s="21">
        <f>SUM(L11:Q11)</f>
        <v>0</v>
      </c>
      <c r="T11" s="190"/>
    </row>
    <row r="12" spans="1:20" ht="22.5" customHeight="1" x14ac:dyDescent="0.2">
      <c r="A12" s="8" t="s">
        <v>21</v>
      </c>
      <c r="B12" s="181" t="s">
        <v>76</v>
      </c>
      <c r="C12" s="181"/>
      <c r="D12" s="6" t="s">
        <v>77</v>
      </c>
      <c r="E12" s="11" t="s">
        <v>23</v>
      </c>
      <c r="F12" s="11"/>
      <c r="G12" s="117">
        <v>0</v>
      </c>
      <c r="H12" s="11"/>
      <c r="I12" s="11">
        <v>0</v>
      </c>
      <c r="J12" s="179"/>
      <c r="K12" s="176"/>
      <c r="L12" s="7">
        <v>0</v>
      </c>
      <c r="M12" s="7">
        <v>0</v>
      </c>
      <c r="N12" s="7">
        <v>0</v>
      </c>
      <c r="O12" s="7">
        <v>100000000</v>
      </c>
      <c r="P12" s="7">
        <v>0</v>
      </c>
      <c r="Q12" s="7">
        <v>0</v>
      </c>
      <c r="R12" s="7" t="s">
        <v>84</v>
      </c>
      <c r="S12" s="21">
        <f>SUM(L12:Q12)</f>
        <v>100000000</v>
      </c>
      <c r="T12" s="190"/>
    </row>
    <row r="13" spans="1:20" s="23" customFormat="1" ht="22.5" customHeight="1" x14ac:dyDescent="0.2">
      <c r="A13" s="24" t="s">
        <v>20</v>
      </c>
      <c r="B13" s="174" t="s">
        <v>78</v>
      </c>
      <c r="C13" s="174"/>
      <c r="D13" s="25" t="s">
        <v>109</v>
      </c>
      <c r="E13" s="39">
        <v>0</v>
      </c>
      <c r="F13" s="26"/>
      <c r="G13" s="89">
        <f>+G14</f>
        <v>0</v>
      </c>
      <c r="H13" s="26"/>
      <c r="I13" s="39">
        <v>150</v>
      </c>
      <c r="J13" s="179"/>
      <c r="K13" s="176"/>
      <c r="L13" s="44">
        <f>+L14</f>
        <v>0</v>
      </c>
      <c r="M13" s="44">
        <f t="shared" ref="M13:S13" si="4">+M14</f>
        <v>0</v>
      </c>
      <c r="N13" s="44">
        <f t="shared" si="4"/>
        <v>0</v>
      </c>
      <c r="O13" s="44">
        <f t="shared" si="4"/>
        <v>0</v>
      </c>
      <c r="P13" s="44">
        <f t="shared" si="4"/>
        <v>0</v>
      </c>
      <c r="Q13" s="44">
        <f t="shared" si="4"/>
        <v>0</v>
      </c>
      <c r="R13" s="44"/>
      <c r="S13" s="27">
        <f t="shared" si="4"/>
        <v>0</v>
      </c>
      <c r="T13" s="190"/>
    </row>
    <row r="14" spans="1:20" ht="33.75" x14ac:dyDescent="0.2">
      <c r="A14" s="8" t="s">
        <v>21</v>
      </c>
      <c r="B14" s="181" t="s">
        <v>80</v>
      </c>
      <c r="C14" s="181"/>
      <c r="D14" s="6" t="s">
        <v>81</v>
      </c>
      <c r="E14" s="11">
        <v>0</v>
      </c>
      <c r="F14" s="20"/>
      <c r="G14" s="151">
        <v>0</v>
      </c>
      <c r="H14" s="13" t="s">
        <v>26</v>
      </c>
      <c r="I14" s="11">
        <v>0</v>
      </c>
      <c r="J14" s="179"/>
      <c r="K14" s="176"/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10"/>
      <c r="S14" s="21">
        <f>SUM(L14:Q14)</f>
        <v>0</v>
      </c>
      <c r="T14" s="190"/>
    </row>
    <row r="15" spans="1:20" s="23" customFormat="1" ht="22.5" customHeight="1" x14ac:dyDescent="0.2">
      <c r="A15" s="24" t="s">
        <v>20</v>
      </c>
      <c r="B15" s="174" t="s">
        <v>79</v>
      </c>
      <c r="C15" s="174"/>
      <c r="D15" s="25" t="s">
        <v>110</v>
      </c>
      <c r="E15" s="39">
        <v>0</v>
      </c>
      <c r="F15" s="26"/>
      <c r="G15" s="89">
        <f>+G16</f>
        <v>0</v>
      </c>
      <c r="H15" s="26"/>
      <c r="I15" s="39">
        <v>1</v>
      </c>
      <c r="J15" s="179"/>
      <c r="K15" s="176"/>
      <c r="L15" s="44">
        <f>+L16</f>
        <v>0</v>
      </c>
      <c r="M15" s="44">
        <f t="shared" ref="M15:S15" si="5">+M16</f>
        <v>0</v>
      </c>
      <c r="N15" s="44">
        <f t="shared" si="5"/>
        <v>0</v>
      </c>
      <c r="O15" s="44">
        <f t="shared" si="5"/>
        <v>0</v>
      </c>
      <c r="P15" s="44">
        <f t="shared" si="5"/>
        <v>0</v>
      </c>
      <c r="Q15" s="44">
        <f t="shared" si="5"/>
        <v>0</v>
      </c>
      <c r="R15" s="44"/>
      <c r="S15" s="27">
        <f t="shared" si="5"/>
        <v>0</v>
      </c>
      <c r="T15" s="190"/>
    </row>
    <row r="16" spans="1:20" ht="34.5" thickBot="1" x14ac:dyDescent="0.25">
      <c r="A16" s="8" t="s">
        <v>21</v>
      </c>
      <c r="B16" s="181" t="s">
        <v>82</v>
      </c>
      <c r="C16" s="181"/>
      <c r="D16" s="6" t="s">
        <v>83</v>
      </c>
      <c r="E16" s="11">
        <v>0</v>
      </c>
      <c r="F16" s="20"/>
      <c r="G16" s="151">
        <v>0</v>
      </c>
      <c r="H16" s="13" t="s">
        <v>26</v>
      </c>
      <c r="I16" s="11">
        <v>0</v>
      </c>
      <c r="J16" s="180"/>
      <c r="K16" s="177"/>
      <c r="L16" s="7">
        <v>0</v>
      </c>
      <c r="M16" s="7">
        <v>0</v>
      </c>
      <c r="N16" s="7">
        <v>0</v>
      </c>
      <c r="O16" s="7"/>
      <c r="P16" s="7">
        <v>0</v>
      </c>
      <c r="Q16" s="7">
        <v>0</v>
      </c>
      <c r="R16" s="10"/>
      <c r="S16" s="21">
        <f>SUM(L16:Q16)</f>
        <v>0</v>
      </c>
      <c r="T16" s="190"/>
    </row>
    <row r="17" spans="1:20" s="148" customFormat="1" ht="13.5" thickBot="1" x14ac:dyDescent="0.25">
      <c r="A17" s="192" t="s">
        <v>33</v>
      </c>
      <c r="B17" s="192"/>
      <c r="C17" s="191" t="s">
        <v>34</v>
      </c>
      <c r="D17" s="191"/>
      <c r="E17" s="191"/>
      <c r="F17" s="191"/>
      <c r="G17" s="191"/>
      <c r="H17" s="191"/>
      <c r="I17" s="191"/>
      <c r="J17" s="191"/>
      <c r="K17" s="146"/>
      <c r="L17" s="147">
        <f>+L18+L24+L38</f>
        <v>0</v>
      </c>
      <c r="M17" s="147">
        <f t="shared" ref="M17:S17" si="6">+M18+M24+M38</f>
        <v>0</v>
      </c>
      <c r="N17" s="147">
        <f t="shared" si="6"/>
        <v>0</v>
      </c>
      <c r="O17" s="147">
        <f t="shared" si="6"/>
        <v>18000000</v>
      </c>
      <c r="P17" s="147">
        <f t="shared" si="6"/>
        <v>0</v>
      </c>
      <c r="Q17" s="147">
        <f t="shared" si="6"/>
        <v>0</v>
      </c>
      <c r="R17" s="147">
        <f t="shared" si="6"/>
        <v>0</v>
      </c>
      <c r="S17" s="147">
        <f t="shared" si="6"/>
        <v>18000000</v>
      </c>
      <c r="T17" s="190"/>
    </row>
    <row r="18" spans="1:20" ht="12.75" customHeight="1" x14ac:dyDescent="0.2">
      <c r="A18" s="188" t="s">
        <v>5</v>
      </c>
      <c r="B18" s="188"/>
      <c r="C18" s="189" t="s">
        <v>267</v>
      </c>
      <c r="D18" s="189"/>
      <c r="E18" s="189"/>
      <c r="F18" s="189"/>
      <c r="G18" s="189"/>
      <c r="H18" s="189"/>
      <c r="I18" s="189"/>
      <c r="J18" s="189"/>
      <c r="K18" s="132"/>
      <c r="L18" s="42">
        <f>+L19</f>
        <v>0</v>
      </c>
      <c r="M18" s="42">
        <f t="shared" ref="M18:S19" si="7">+M19</f>
        <v>0</v>
      </c>
      <c r="N18" s="42">
        <f t="shared" si="7"/>
        <v>0</v>
      </c>
      <c r="O18" s="42">
        <f t="shared" si="7"/>
        <v>0</v>
      </c>
      <c r="P18" s="42">
        <f t="shared" si="7"/>
        <v>0</v>
      </c>
      <c r="Q18" s="42">
        <f t="shared" si="7"/>
        <v>0</v>
      </c>
      <c r="R18" s="42"/>
      <c r="S18" s="4">
        <f t="shared" si="7"/>
        <v>0</v>
      </c>
      <c r="T18" s="190"/>
    </row>
    <row r="19" spans="1:20" x14ac:dyDescent="0.2">
      <c r="A19" s="172" t="s">
        <v>6</v>
      </c>
      <c r="B19" s="172"/>
      <c r="C19" s="173" t="s">
        <v>297</v>
      </c>
      <c r="D19" s="173"/>
      <c r="E19" s="173"/>
      <c r="F19" s="173"/>
      <c r="G19" s="173"/>
      <c r="H19" s="173"/>
      <c r="I19" s="173"/>
      <c r="J19" s="173"/>
      <c r="K19" s="133"/>
      <c r="L19" s="5">
        <f>+L20</f>
        <v>0</v>
      </c>
      <c r="M19" s="5">
        <f t="shared" si="7"/>
        <v>0</v>
      </c>
      <c r="N19" s="5">
        <f t="shared" si="7"/>
        <v>0</v>
      </c>
      <c r="O19" s="5">
        <f t="shared" si="7"/>
        <v>0</v>
      </c>
      <c r="P19" s="5">
        <f t="shared" si="7"/>
        <v>0</v>
      </c>
      <c r="Q19" s="5">
        <f t="shared" si="7"/>
        <v>0</v>
      </c>
      <c r="R19" s="5"/>
      <c r="S19" s="5">
        <f t="shared" si="7"/>
        <v>0</v>
      </c>
      <c r="T19" s="190"/>
    </row>
    <row r="20" spans="1:20" ht="22.5" customHeight="1" x14ac:dyDescent="0.2">
      <c r="A20" s="24" t="s">
        <v>20</v>
      </c>
      <c r="B20" s="174" t="s">
        <v>298</v>
      </c>
      <c r="C20" s="174"/>
      <c r="D20" s="25" t="s">
        <v>299</v>
      </c>
      <c r="E20" s="71">
        <v>17</v>
      </c>
      <c r="F20" s="26"/>
      <c r="G20" s="89">
        <f>SUM(G23)</f>
        <v>0</v>
      </c>
      <c r="H20" s="28"/>
      <c r="I20" s="26">
        <v>0.8</v>
      </c>
      <c r="J20" s="178" t="s">
        <v>118</v>
      </c>
      <c r="K20" s="175" t="s">
        <v>271</v>
      </c>
      <c r="L20" s="29">
        <f>SUM(L21:L23)</f>
        <v>0</v>
      </c>
      <c r="M20" s="29">
        <f t="shared" ref="M20:S20" si="8">SUM(M21:M23)</f>
        <v>0</v>
      </c>
      <c r="N20" s="29">
        <f t="shared" si="8"/>
        <v>0</v>
      </c>
      <c r="O20" s="29">
        <f t="shared" si="8"/>
        <v>0</v>
      </c>
      <c r="P20" s="29">
        <f t="shared" si="8"/>
        <v>0</v>
      </c>
      <c r="Q20" s="29">
        <f t="shared" si="8"/>
        <v>0</v>
      </c>
      <c r="R20" s="29"/>
      <c r="S20" s="27">
        <f t="shared" si="8"/>
        <v>0</v>
      </c>
      <c r="T20" s="190"/>
    </row>
    <row r="21" spans="1:20" ht="27.75" customHeight="1" x14ac:dyDescent="0.2">
      <c r="A21" s="8" t="s">
        <v>21</v>
      </c>
      <c r="B21" s="181" t="s">
        <v>300</v>
      </c>
      <c r="C21" s="181"/>
      <c r="D21" s="6" t="s">
        <v>301</v>
      </c>
      <c r="E21" s="11">
        <v>0</v>
      </c>
      <c r="F21" s="11"/>
      <c r="G21" s="117">
        <v>0</v>
      </c>
      <c r="H21" s="11" t="s">
        <v>24</v>
      </c>
      <c r="I21" s="11">
        <v>0</v>
      </c>
      <c r="J21" s="179"/>
      <c r="K21" s="176"/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/>
      <c r="S21" s="21">
        <f t="shared" ref="S21:S23" si="9">SUM(L21:R21)</f>
        <v>0</v>
      </c>
      <c r="T21" s="190"/>
    </row>
    <row r="22" spans="1:20" ht="22.5" x14ac:dyDescent="0.2">
      <c r="A22" s="8" t="s">
        <v>21</v>
      </c>
      <c r="B22" s="181" t="s">
        <v>302</v>
      </c>
      <c r="C22" s="181"/>
      <c r="D22" s="6" t="s">
        <v>303</v>
      </c>
      <c r="E22" s="11">
        <v>0</v>
      </c>
      <c r="F22" s="11"/>
      <c r="G22" s="117">
        <v>0</v>
      </c>
      <c r="H22" s="11" t="s">
        <v>24</v>
      </c>
      <c r="I22" s="11">
        <v>0</v>
      </c>
      <c r="J22" s="179"/>
      <c r="K22" s="176"/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/>
      <c r="S22" s="21">
        <f t="shared" si="9"/>
        <v>0</v>
      </c>
      <c r="T22" s="190"/>
    </row>
    <row r="23" spans="1:20" ht="33.75" x14ac:dyDescent="0.2">
      <c r="A23" s="8" t="s">
        <v>21</v>
      </c>
      <c r="B23" s="181" t="s">
        <v>304</v>
      </c>
      <c r="C23" s="181"/>
      <c r="D23" s="6" t="s">
        <v>305</v>
      </c>
      <c r="E23" s="11">
        <v>0</v>
      </c>
      <c r="F23" s="11"/>
      <c r="G23" s="117">
        <v>0</v>
      </c>
      <c r="H23" s="11" t="s">
        <v>24</v>
      </c>
      <c r="I23" s="11">
        <v>0</v>
      </c>
      <c r="J23" s="180"/>
      <c r="K23" s="177"/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/>
      <c r="S23" s="21">
        <f t="shared" si="9"/>
        <v>0</v>
      </c>
      <c r="T23" s="190"/>
    </row>
    <row r="24" spans="1:20" ht="12.75" customHeight="1" x14ac:dyDescent="0.2">
      <c r="A24" s="193" t="s">
        <v>5</v>
      </c>
      <c r="B24" s="194"/>
      <c r="C24" s="195" t="s">
        <v>85</v>
      </c>
      <c r="D24" s="196"/>
      <c r="E24" s="196"/>
      <c r="F24" s="196"/>
      <c r="G24" s="196"/>
      <c r="H24" s="196"/>
      <c r="I24" s="196"/>
      <c r="J24" s="197"/>
      <c r="K24" s="132"/>
      <c r="L24" s="42">
        <f>+L25</f>
        <v>0</v>
      </c>
      <c r="M24" s="42">
        <f t="shared" ref="M24:S25" si="10">+M25</f>
        <v>0</v>
      </c>
      <c r="N24" s="42">
        <f t="shared" si="10"/>
        <v>0</v>
      </c>
      <c r="O24" s="42">
        <f t="shared" si="10"/>
        <v>0</v>
      </c>
      <c r="P24" s="42">
        <f t="shared" si="10"/>
        <v>0</v>
      </c>
      <c r="Q24" s="42">
        <f t="shared" si="10"/>
        <v>0</v>
      </c>
      <c r="R24" s="42"/>
      <c r="S24" s="4">
        <f t="shared" si="10"/>
        <v>0</v>
      </c>
      <c r="T24" s="190"/>
    </row>
    <row r="25" spans="1:20" ht="12.75" customHeight="1" x14ac:dyDescent="0.2">
      <c r="A25" s="172" t="s">
        <v>6</v>
      </c>
      <c r="B25" s="172"/>
      <c r="C25" s="182" t="s">
        <v>86</v>
      </c>
      <c r="D25" s="183"/>
      <c r="E25" s="183"/>
      <c r="F25" s="183"/>
      <c r="G25" s="183"/>
      <c r="H25" s="183"/>
      <c r="I25" s="184"/>
      <c r="J25" s="41"/>
      <c r="K25" s="133"/>
      <c r="L25" s="43">
        <f>+L26</f>
        <v>0</v>
      </c>
      <c r="M25" s="43">
        <f t="shared" si="10"/>
        <v>0</v>
      </c>
      <c r="N25" s="43">
        <f t="shared" si="10"/>
        <v>0</v>
      </c>
      <c r="O25" s="43">
        <f t="shared" si="10"/>
        <v>0</v>
      </c>
      <c r="P25" s="43">
        <f t="shared" si="10"/>
        <v>0</v>
      </c>
      <c r="Q25" s="43">
        <f t="shared" si="10"/>
        <v>0</v>
      </c>
      <c r="R25" s="43"/>
      <c r="S25" s="5">
        <f t="shared" si="10"/>
        <v>0</v>
      </c>
      <c r="T25" s="190"/>
    </row>
    <row r="26" spans="1:20" ht="22.5" customHeight="1" x14ac:dyDescent="0.2">
      <c r="A26" s="24" t="s">
        <v>20</v>
      </c>
      <c r="B26" s="174" t="s">
        <v>87</v>
      </c>
      <c r="C26" s="174"/>
      <c r="D26" s="25" t="s">
        <v>90</v>
      </c>
      <c r="E26" s="40">
        <v>0</v>
      </c>
      <c r="F26" s="26"/>
      <c r="G26" s="89">
        <f>+G27+G28</f>
        <v>0</v>
      </c>
      <c r="H26" s="28"/>
      <c r="I26" s="40">
        <v>20</v>
      </c>
      <c r="J26" s="178" t="s">
        <v>99</v>
      </c>
      <c r="K26" s="175" t="s">
        <v>100</v>
      </c>
      <c r="L26" s="45">
        <f>SUM(L27:L28)</f>
        <v>0</v>
      </c>
      <c r="M26" s="45">
        <f t="shared" ref="M26:S26" si="11">SUM(M27:M28)</f>
        <v>0</v>
      </c>
      <c r="N26" s="45">
        <f t="shared" si="11"/>
        <v>0</v>
      </c>
      <c r="O26" s="45">
        <f t="shared" si="11"/>
        <v>0</v>
      </c>
      <c r="P26" s="45">
        <f t="shared" si="11"/>
        <v>0</v>
      </c>
      <c r="Q26" s="45">
        <f t="shared" si="11"/>
        <v>0</v>
      </c>
      <c r="R26" s="45">
        <f t="shared" si="11"/>
        <v>0</v>
      </c>
      <c r="S26" s="45">
        <f t="shared" si="11"/>
        <v>0</v>
      </c>
      <c r="T26" s="190"/>
    </row>
    <row r="27" spans="1:20" ht="30" customHeight="1" x14ac:dyDescent="0.2">
      <c r="A27" s="8" t="s">
        <v>21</v>
      </c>
      <c r="B27" s="181" t="s">
        <v>88</v>
      </c>
      <c r="C27" s="181"/>
      <c r="D27" s="6" t="s">
        <v>94</v>
      </c>
      <c r="E27" s="11">
        <v>0</v>
      </c>
      <c r="F27" s="11"/>
      <c r="G27" s="117">
        <v>0</v>
      </c>
      <c r="H27" s="11" t="s">
        <v>24</v>
      </c>
      <c r="I27" s="11">
        <v>1</v>
      </c>
      <c r="J27" s="179"/>
      <c r="K27" s="176"/>
      <c r="L27" s="7">
        <v>0</v>
      </c>
      <c r="M27" s="7"/>
      <c r="N27" s="7"/>
      <c r="O27" s="7">
        <v>0</v>
      </c>
      <c r="P27" s="7">
        <v>0</v>
      </c>
      <c r="Q27" s="7">
        <v>0</v>
      </c>
      <c r="R27" s="7"/>
      <c r="S27" s="21">
        <f>SUM(L27:Q27)</f>
        <v>0</v>
      </c>
      <c r="T27" s="190"/>
    </row>
    <row r="28" spans="1:20" ht="23.25" customHeight="1" x14ac:dyDescent="0.2">
      <c r="A28" s="8" t="s">
        <v>21</v>
      </c>
      <c r="B28" s="181" t="s">
        <v>89</v>
      </c>
      <c r="C28" s="181"/>
      <c r="D28" s="6" t="s">
        <v>95</v>
      </c>
      <c r="E28" s="11">
        <v>0</v>
      </c>
      <c r="F28" s="11"/>
      <c r="G28" s="117">
        <v>0</v>
      </c>
      <c r="H28" s="11" t="s">
        <v>24</v>
      </c>
      <c r="I28" s="11">
        <v>1</v>
      </c>
      <c r="J28" s="179"/>
      <c r="K28" s="176"/>
      <c r="L28" s="7">
        <v>0</v>
      </c>
      <c r="M28" s="7"/>
      <c r="N28" s="7"/>
      <c r="O28" s="7">
        <v>0</v>
      </c>
      <c r="P28" s="7">
        <v>0</v>
      </c>
      <c r="Q28" s="7">
        <v>0</v>
      </c>
      <c r="R28" s="7"/>
      <c r="S28" s="21">
        <f>SUM(L28:Q28)</f>
        <v>0</v>
      </c>
      <c r="T28" s="190"/>
    </row>
    <row r="29" spans="1:20" x14ac:dyDescent="0.2">
      <c r="A29" s="172" t="s">
        <v>6</v>
      </c>
      <c r="B29" s="172"/>
      <c r="C29" s="182" t="s">
        <v>115</v>
      </c>
      <c r="D29" s="183"/>
      <c r="E29" s="183"/>
      <c r="F29" s="183"/>
      <c r="G29" s="183"/>
      <c r="H29" s="183"/>
      <c r="I29" s="184"/>
      <c r="J29" s="179"/>
      <c r="K29" s="176"/>
      <c r="L29" s="43">
        <f>+L30</f>
        <v>0</v>
      </c>
      <c r="M29" s="43">
        <f t="shared" ref="M29:S30" si="12">+M30</f>
        <v>0</v>
      </c>
      <c r="N29" s="43">
        <f t="shared" si="12"/>
        <v>0</v>
      </c>
      <c r="O29" s="43">
        <f t="shared" si="12"/>
        <v>0</v>
      </c>
      <c r="P29" s="43">
        <f t="shared" si="12"/>
        <v>0</v>
      </c>
      <c r="Q29" s="43">
        <f t="shared" si="12"/>
        <v>0</v>
      </c>
      <c r="R29" s="43">
        <f t="shared" si="12"/>
        <v>0</v>
      </c>
      <c r="S29" s="43">
        <f t="shared" si="12"/>
        <v>0</v>
      </c>
      <c r="T29" s="190"/>
    </row>
    <row r="30" spans="1:20" ht="22.5" customHeight="1" x14ac:dyDescent="0.2">
      <c r="A30" s="24" t="s">
        <v>20</v>
      </c>
      <c r="B30" s="174" t="s">
        <v>87</v>
      </c>
      <c r="C30" s="174"/>
      <c r="D30" s="25" t="s">
        <v>90</v>
      </c>
      <c r="E30" s="40">
        <v>0</v>
      </c>
      <c r="F30" s="26"/>
      <c r="G30" s="89">
        <f>+G31</f>
        <v>62000000</v>
      </c>
      <c r="H30" s="28"/>
      <c r="I30" s="40">
        <v>20</v>
      </c>
      <c r="J30" s="179"/>
      <c r="K30" s="176"/>
      <c r="L30" s="45">
        <f>+L31</f>
        <v>0</v>
      </c>
      <c r="M30" s="45">
        <f t="shared" si="12"/>
        <v>0</v>
      </c>
      <c r="N30" s="45">
        <f t="shared" si="12"/>
        <v>0</v>
      </c>
      <c r="O30" s="45">
        <f t="shared" si="12"/>
        <v>0</v>
      </c>
      <c r="P30" s="45">
        <f t="shared" si="12"/>
        <v>0</v>
      </c>
      <c r="Q30" s="45">
        <f t="shared" si="12"/>
        <v>0</v>
      </c>
      <c r="R30" s="45">
        <f t="shared" si="12"/>
        <v>0</v>
      </c>
      <c r="S30" s="45">
        <f t="shared" si="12"/>
        <v>0</v>
      </c>
      <c r="T30" s="190"/>
    </row>
    <row r="31" spans="1:20" ht="23.25" customHeight="1" x14ac:dyDescent="0.2">
      <c r="A31" s="8" t="s">
        <v>21</v>
      </c>
      <c r="B31" s="181" t="s">
        <v>91</v>
      </c>
      <c r="C31" s="181"/>
      <c r="D31" s="6" t="s">
        <v>96</v>
      </c>
      <c r="E31" s="11">
        <v>0</v>
      </c>
      <c r="F31" s="11"/>
      <c r="G31" s="117">
        <v>62000000</v>
      </c>
      <c r="H31" s="11" t="s">
        <v>24</v>
      </c>
      <c r="I31" s="11">
        <v>0</v>
      </c>
      <c r="J31" s="179"/>
      <c r="K31" s="176"/>
      <c r="L31" s="7">
        <v>0</v>
      </c>
      <c r="M31" s="7"/>
      <c r="N31" s="7"/>
      <c r="O31" s="7">
        <v>0</v>
      </c>
      <c r="P31" s="7">
        <v>0</v>
      </c>
      <c r="Q31" s="7">
        <v>0</v>
      </c>
      <c r="R31" s="7"/>
      <c r="S31" s="21">
        <f>SUM(L31:Q31)</f>
        <v>0</v>
      </c>
      <c r="T31" s="190"/>
    </row>
    <row r="32" spans="1:20" s="23" customFormat="1" x14ac:dyDescent="0.2">
      <c r="A32" s="172" t="s">
        <v>6</v>
      </c>
      <c r="B32" s="172"/>
      <c r="C32" s="182" t="s">
        <v>116</v>
      </c>
      <c r="D32" s="183"/>
      <c r="E32" s="183"/>
      <c r="F32" s="183"/>
      <c r="G32" s="183"/>
      <c r="H32" s="183"/>
      <c r="I32" s="184"/>
      <c r="J32" s="179"/>
      <c r="K32" s="176"/>
      <c r="L32" s="43">
        <f>+L33</f>
        <v>0</v>
      </c>
      <c r="M32" s="43">
        <f t="shared" ref="M32:S33" si="13">+M33</f>
        <v>0</v>
      </c>
      <c r="N32" s="43">
        <f t="shared" si="13"/>
        <v>0</v>
      </c>
      <c r="O32" s="43">
        <f t="shared" si="13"/>
        <v>0</v>
      </c>
      <c r="P32" s="43">
        <f t="shared" si="13"/>
        <v>0</v>
      </c>
      <c r="Q32" s="43">
        <f t="shared" si="13"/>
        <v>0</v>
      </c>
      <c r="R32" s="43"/>
      <c r="S32" s="5">
        <f t="shared" si="13"/>
        <v>0</v>
      </c>
      <c r="T32" s="190"/>
    </row>
    <row r="33" spans="1:20" s="23" customFormat="1" ht="22.5" customHeight="1" x14ac:dyDescent="0.2">
      <c r="A33" s="24" t="s">
        <v>20</v>
      </c>
      <c r="B33" s="174" t="s">
        <v>87</v>
      </c>
      <c r="C33" s="174"/>
      <c r="D33" s="25" t="s">
        <v>90</v>
      </c>
      <c r="E33" s="40">
        <v>0</v>
      </c>
      <c r="F33" s="26"/>
      <c r="G33" s="89">
        <f>+G34</f>
        <v>0</v>
      </c>
      <c r="H33" s="26"/>
      <c r="I33" s="40">
        <v>20</v>
      </c>
      <c r="J33" s="179"/>
      <c r="K33" s="176"/>
      <c r="L33" s="44">
        <f>+L34</f>
        <v>0</v>
      </c>
      <c r="M33" s="44">
        <f t="shared" si="13"/>
        <v>0</v>
      </c>
      <c r="N33" s="44">
        <f t="shared" si="13"/>
        <v>0</v>
      </c>
      <c r="O33" s="44">
        <f>+O34</f>
        <v>0</v>
      </c>
      <c r="P33" s="44">
        <f t="shared" si="13"/>
        <v>0</v>
      </c>
      <c r="Q33" s="44">
        <f t="shared" si="13"/>
        <v>0</v>
      </c>
      <c r="R33" s="44">
        <f t="shared" si="13"/>
        <v>0</v>
      </c>
      <c r="S33" s="44">
        <f t="shared" si="13"/>
        <v>0</v>
      </c>
      <c r="T33" s="190"/>
    </row>
    <row r="34" spans="1:20" ht="29.25" customHeight="1" x14ac:dyDescent="0.2">
      <c r="A34" s="8" t="s">
        <v>21</v>
      </c>
      <c r="B34" s="181" t="s">
        <v>92</v>
      </c>
      <c r="C34" s="181"/>
      <c r="D34" s="6" t="s">
        <v>97</v>
      </c>
      <c r="E34" s="11" t="s">
        <v>23</v>
      </c>
      <c r="F34" s="11"/>
      <c r="G34" s="117">
        <v>0</v>
      </c>
      <c r="H34" s="11" t="s">
        <v>24</v>
      </c>
      <c r="I34" s="11">
        <v>0</v>
      </c>
      <c r="J34" s="179"/>
      <c r="K34" s="176"/>
      <c r="L34" s="7">
        <v>0</v>
      </c>
      <c r="M34" s="7"/>
      <c r="N34" s="7"/>
      <c r="O34" s="7">
        <v>0</v>
      </c>
      <c r="P34" s="7">
        <v>0</v>
      </c>
      <c r="Q34" s="7">
        <v>0</v>
      </c>
      <c r="R34" s="7"/>
      <c r="S34" s="21">
        <f>SUM(L34:Q34)</f>
        <v>0</v>
      </c>
      <c r="T34" s="190"/>
    </row>
    <row r="35" spans="1:20" s="23" customFormat="1" x14ac:dyDescent="0.2">
      <c r="A35" s="172" t="s">
        <v>6</v>
      </c>
      <c r="B35" s="172"/>
      <c r="C35" s="182" t="s">
        <v>87</v>
      </c>
      <c r="D35" s="183"/>
      <c r="E35" s="183"/>
      <c r="F35" s="183"/>
      <c r="G35" s="183"/>
      <c r="H35" s="183"/>
      <c r="I35" s="184"/>
      <c r="J35" s="179"/>
      <c r="K35" s="176"/>
      <c r="L35" s="43">
        <f>+L36</f>
        <v>0</v>
      </c>
      <c r="M35" s="43">
        <f t="shared" ref="M35:S36" si="14">+M36</f>
        <v>0</v>
      </c>
      <c r="N35" s="43">
        <f t="shared" si="14"/>
        <v>0</v>
      </c>
      <c r="O35" s="43">
        <f t="shared" si="14"/>
        <v>0</v>
      </c>
      <c r="P35" s="43">
        <f t="shared" si="14"/>
        <v>0</v>
      </c>
      <c r="Q35" s="43">
        <f t="shared" si="14"/>
        <v>0</v>
      </c>
      <c r="R35" s="43"/>
      <c r="S35" s="5">
        <f t="shared" si="14"/>
        <v>0</v>
      </c>
      <c r="T35" s="190"/>
    </row>
    <row r="36" spans="1:20" s="23" customFormat="1" ht="22.5" customHeight="1" x14ac:dyDescent="0.2">
      <c r="A36" s="24" t="s">
        <v>20</v>
      </c>
      <c r="B36" s="174" t="s">
        <v>87</v>
      </c>
      <c r="C36" s="174"/>
      <c r="D36" s="25" t="s">
        <v>90</v>
      </c>
      <c r="E36" s="40">
        <v>0</v>
      </c>
      <c r="F36" s="26"/>
      <c r="G36" s="89">
        <f>+G37</f>
        <v>0</v>
      </c>
      <c r="H36" s="26"/>
      <c r="I36" s="40">
        <v>20</v>
      </c>
      <c r="J36" s="179"/>
      <c r="K36" s="176"/>
      <c r="L36" s="44">
        <f>+L37</f>
        <v>0</v>
      </c>
      <c r="M36" s="44">
        <f t="shared" si="14"/>
        <v>0</v>
      </c>
      <c r="N36" s="44">
        <f t="shared" si="14"/>
        <v>0</v>
      </c>
      <c r="O36" s="44">
        <f>+O37</f>
        <v>0</v>
      </c>
      <c r="P36" s="44">
        <f t="shared" si="14"/>
        <v>0</v>
      </c>
      <c r="Q36" s="44">
        <f t="shared" si="14"/>
        <v>0</v>
      </c>
      <c r="R36" s="44">
        <f t="shared" si="14"/>
        <v>0</v>
      </c>
      <c r="S36" s="44">
        <f t="shared" si="14"/>
        <v>0</v>
      </c>
      <c r="T36" s="190"/>
    </row>
    <row r="37" spans="1:20" ht="20.25" customHeight="1" x14ac:dyDescent="0.2">
      <c r="A37" s="8" t="s">
        <v>21</v>
      </c>
      <c r="B37" s="181" t="s">
        <v>93</v>
      </c>
      <c r="C37" s="181"/>
      <c r="D37" s="6" t="s">
        <v>98</v>
      </c>
      <c r="E37" s="11" t="s">
        <v>23</v>
      </c>
      <c r="F37" s="11"/>
      <c r="G37" s="117">
        <v>0</v>
      </c>
      <c r="H37" s="11" t="s">
        <v>24</v>
      </c>
      <c r="I37" s="11">
        <v>0</v>
      </c>
      <c r="J37" s="180"/>
      <c r="K37" s="177"/>
      <c r="L37" s="7">
        <v>0</v>
      </c>
      <c r="M37" s="7"/>
      <c r="N37" s="7"/>
      <c r="O37" s="7">
        <v>0</v>
      </c>
      <c r="P37" s="7">
        <v>0</v>
      </c>
      <c r="Q37" s="7">
        <v>0</v>
      </c>
      <c r="R37" s="7"/>
      <c r="S37" s="21">
        <f>SUM(L37:Q37)</f>
        <v>0</v>
      </c>
      <c r="T37" s="190"/>
    </row>
    <row r="38" spans="1:20" s="23" customFormat="1" ht="12.75" customHeight="1" x14ac:dyDescent="0.2">
      <c r="A38" s="188" t="s">
        <v>5</v>
      </c>
      <c r="B38" s="188"/>
      <c r="C38" s="189" t="s">
        <v>32</v>
      </c>
      <c r="D38" s="189"/>
      <c r="E38" s="189"/>
      <c r="F38" s="189"/>
      <c r="G38" s="189"/>
      <c r="H38" s="189"/>
      <c r="I38" s="189"/>
      <c r="J38" s="189"/>
      <c r="K38" s="132"/>
      <c r="L38" s="42">
        <f>+L39</f>
        <v>0</v>
      </c>
      <c r="M38" s="42">
        <f t="shared" ref="M38:S39" si="15">+M39</f>
        <v>0</v>
      </c>
      <c r="N38" s="42">
        <f t="shared" si="15"/>
        <v>0</v>
      </c>
      <c r="O38" s="42">
        <f t="shared" si="15"/>
        <v>18000000</v>
      </c>
      <c r="P38" s="42">
        <f t="shared" si="15"/>
        <v>0</v>
      </c>
      <c r="Q38" s="42">
        <f t="shared" si="15"/>
        <v>0</v>
      </c>
      <c r="R38" s="42"/>
      <c r="S38" s="4">
        <f t="shared" si="15"/>
        <v>18000000</v>
      </c>
      <c r="T38" s="190"/>
    </row>
    <row r="39" spans="1:20" s="23" customFormat="1" x14ac:dyDescent="0.2">
      <c r="A39" s="172" t="s">
        <v>6</v>
      </c>
      <c r="B39" s="172"/>
      <c r="C39" s="173" t="s">
        <v>101</v>
      </c>
      <c r="D39" s="173"/>
      <c r="E39" s="173"/>
      <c r="F39" s="173"/>
      <c r="G39" s="173"/>
      <c r="H39" s="173"/>
      <c r="I39" s="173"/>
      <c r="J39" s="173"/>
      <c r="K39" s="133"/>
      <c r="L39" s="43">
        <f>+L40</f>
        <v>0</v>
      </c>
      <c r="M39" s="43">
        <f t="shared" si="15"/>
        <v>0</v>
      </c>
      <c r="N39" s="43">
        <f t="shared" si="15"/>
        <v>0</v>
      </c>
      <c r="O39" s="43">
        <f t="shared" si="15"/>
        <v>18000000</v>
      </c>
      <c r="P39" s="43">
        <f t="shared" si="15"/>
        <v>0</v>
      </c>
      <c r="Q39" s="43">
        <f t="shared" si="15"/>
        <v>0</v>
      </c>
      <c r="R39" s="43"/>
      <c r="S39" s="5">
        <f t="shared" si="15"/>
        <v>18000000</v>
      </c>
      <c r="T39" s="190"/>
    </row>
    <row r="40" spans="1:20" s="23" customFormat="1" ht="22.5" customHeight="1" x14ac:dyDescent="0.2">
      <c r="A40" s="24" t="s">
        <v>20</v>
      </c>
      <c r="B40" s="174" t="s">
        <v>102</v>
      </c>
      <c r="C40" s="174"/>
      <c r="D40" s="25" t="s">
        <v>111</v>
      </c>
      <c r="E40" s="26">
        <v>0</v>
      </c>
      <c r="F40" s="26"/>
      <c r="G40" s="89">
        <f>SUM(G41:G43)</f>
        <v>0</v>
      </c>
      <c r="H40" s="26"/>
      <c r="I40" s="26">
        <v>0.3</v>
      </c>
      <c r="J40" s="178" t="s">
        <v>106</v>
      </c>
      <c r="K40" s="175" t="s">
        <v>790</v>
      </c>
      <c r="L40" s="44">
        <f>SUM(L41:L43)</f>
        <v>0</v>
      </c>
      <c r="M40" s="44">
        <f t="shared" ref="M40:Q40" si="16">SUM(M41:M43)</f>
        <v>0</v>
      </c>
      <c r="N40" s="44">
        <f t="shared" si="16"/>
        <v>0</v>
      </c>
      <c r="O40" s="44">
        <f t="shared" si="16"/>
        <v>18000000</v>
      </c>
      <c r="P40" s="44">
        <f t="shared" si="16"/>
        <v>0</v>
      </c>
      <c r="Q40" s="44">
        <f t="shared" si="16"/>
        <v>0</v>
      </c>
      <c r="R40" s="44"/>
      <c r="S40" s="27">
        <f>SUM(S41:S43)</f>
        <v>18000000</v>
      </c>
      <c r="T40" s="190"/>
    </row>
    <row r="41" spans="1:20" ht="47.25" customHeight="1" x14ac:dyDescent="0.2">
      <c r="A41" s="8" t="s">
        <v>21</v>
      </c>
      <c r="B41" s="181" t="s">
        <v>103</v>
      </c>
      <c r="C41" s="181"/>
      <c r="D41" s="6" t="s">
        <v>112</v>
      </c>
      <c r="E41" s="11">
        <v>0</v>
      </c>
      <c r="F41" s="11"/>
      <c r="G41" s="117">
        <v>0</v>
      </c>
      <c r="H41" s="11" t="s">
        <v>24</v>
      </c>
      <c r="I41" s="11">
        <v>0</v>
      </c>
      <c r="J41" s="179"/>
      <c r="K41" s="176"/>
      <c r="L41" s="7">
        <v>0</v>
      </c>
      <c r="M41" s="7"/>
      <c r="N41" s="7"/>
      <c r="O41" s="7">
        <v>0</v>
      </c>
      <c r="P41" s="7">
        <v>0</v>
      </c>
      <c r="Q41" s="7">
        <v>0</v>
      </c>
      <c r="R41" s="7"/>
      <c r="S41" s="21">
        <f>SUM(L41:Q41)</f>
        <v>0</v>
      </c>
      <c r="T41" s="190"/>
    </row>
    <row r="42" spans="1:20" ht="47.25" customHeight="1" x14ac:dyDescent="0.2">
      <c r="A42" s="8" t="s">
        <v>21</v>
      </c>
      <c r="B42" s="181" t="s">
        <v>104</v>
      </c>
      <c r="C42" s="181"/>
      <c r="D42" s="6" t="s">
        <v>113</v>
      </c>
      <c r="E42" s="11">
        <v>0</v>
      </c>
      <c r="F42" s="11"/>
      <c r="G42" s="117">
        <v>0</v>
      </c>
      <c r="H42" s="11" t="s">
        <v>24</v>
      </c>
      <c r="I42" s="11">
        <v>1</v>
      </c>
      <c r="J42" s="179"/>
      <c r="K42" s="176"/>
      <c r="L42" s="7">
        <v>0</v>
      </c>
      <c r="M42" s="7"/>
      <c r="N42" s="7"/>
      <c r="O42" s="7">
        <v>18000000</v>
      </c>
      <c r="P42" s="7">
        <v>0</v>
      </c>
      <c r="Q42" s="7">
        <v>0</v>
      </c>
      <c r="R42" s="7" t="s">
        <v>84</v>
      </c>
      <c r="S42" s="21">
        <f>SUM(L42:Q42)</f>
        <v>18000000</v>
      </c>
      <c r="T42" s="190"/>
    </row>
    <row r="43" spans="1:20" ht="47.25" customHeight="1" x14ac:dyDescent="0.2">
      <c r="A43" s="8" t="s">
        <v>21</v>
      </c>
      <c r="B43" s="181" t="s">
        <v>105</v>
      </c>
      <c r="C43" s="181"/>
      <c r="D43" s="6" t="s">
        <v>114</v>
      </c>
      <c r="E43" s="11" t="s">
        <v>23</v>
      </c>
      <c r="F43" s="11"/>
      <c r="G43" s="117">
        <v>0</v>
      </c>
      <c r="H43" s="11" t="s">
        <v>24</v>
      </c>
      <c r="I43" s="11">
        <v>1</v>
      </c>
      <c r="J43" s="179"/>
      <c r="K43" s="176"/>
      <c r="L43" s="7">
        <v>0</v>
      </c>
      <c r="M43" s="7"/>
      <c r="N43" s="7"/>
      <c r="O43" s="7"/>
      <c r="P43" s="7">
        <v>0</v>
      </c>
      <c r="Q43" s="7">
        <v>0</v>
      </c>
      <c r="R43" s="7"/>
      <c r="S43" s="21">
        <f>SUM(L43:Q43)</f>
        <v>0</v>
      </c>
      <c r="T43" s="190"/>
    </row>
    <row r="44" spans="1:20" ht="33.75" customHeight="1" x14ac:dyDescent="0.2">
      <c r="A44" s="185" t="s">
        <v>0</v>
      </c>
      <c r="B44" s="186"/>
      <c r="C44" s="186"/>
      <c r="D44" s="186"/>
      <c r="E44" s="186"/>
      <c r="F44" s="186"/>
      <c r="G44" s="186"/>
      <c r="H44" s="186"/>
      <c r="I44" s="186"/>
      <c r="J44" s="186"/>
      <c r="K44" s="186"/>
      <c r="L44" s="186"/>
      <c r="M44" s="186"/>
      <c r="N44" s="186"/>
      <c r="O44" s="186"/>
      <c r="P44" s="186"/>
      <c r="Q44" s="186"/>
      <c r="R44" s="187"/>
      <c r="S44" s="21">
        <f>+S7+S17</f>
        <v>118000000</v>
      </c>
      <c r="T44" s="190"/>
    </row>
    <row r="45" spans="1:20" x14ac:dyDescent="0.2">
      <c r="A45" s="8"/>
      <c r="B45" s="131"/>
      <c r="C45" s="131"/>
      <c r="D45" s="6"/>
      <c r="E45" s="9"/>
      <c r="F45" s="12"/>
      <c r="G45" s="92">
        <f>+G10+G13+G15+G26+G30+G33+G36+G40</f>
        <v>662000000</v>
      </c>
      <c r="H45" s="13"/>
      <c r="I45" s="9"/>
      <c r="J45" s="15"/>
      <c r="K45" s="16"/>
      <c r="L45" s="7"/>
      <c r="M45" s="7"/>
      <c r="N45" s="7"/>
      <c r="O45" s="7"/>
      <c r="P45" s="7"/>
      <c r="Q45" s="7"/>
      <c r="R45" s="10"/>
      <c r="S45" s="21"/>
      <c r="T45" s="190"/>
    </row>
    <row r="46" spans="1:20" x14ac:dyDescent="0.2">
      <c r="A46" s="8"/>
      <c r="B46" s="131"/>
      <c r="C46" s="131"/>
      <c r="D46" s="6"/>
      <c r="E46" s="9"/>
      <c r="F46" s="12"/>
      <c r="G46" s="92"/>
      <c r="H46" s="13"/>
      <c r="I46" s="9"/>
      <c r="J46" s="15"/>
      <c r="K46" s="16"/>
      <c r="L46" s="7"/>
      <c r="M46" s="7"/>
      <c r="N46" s="7"/>
      <c r="O46" s="7"/>
      <c r="P46" s="7"/>
      <c r="Q46" s="7"/>
      <c r="R46" s="10"/>
      <c r="S46" s="21"/>
      <c r="T46" s="190"/>
    </row>
    <row r="47" spans="1:20" x14ac:dyDescent="0.2">
      <c r="A47" s="8"/>
      <c r="B47" s="131"/>
      <c r="C47" s="131"/>
      <c r="D47" s="6"/>
      <c r="E47" s="9"/>
      <c r="F47" s="12"/>
      <c r="G47" s="92"/>
      <c r="H47" s="13"/>
      <c r="I47" s="9"/>
      <c r="J47" s="15"/>
      <c r="K47" s="16"/>
      <c r="L47" s="7"/>
      <c r="M47" s="7"/>
      <c r="N47" s="7"/>
      <c r="O47" s="7"/>
      <c r="P47" s="7"/>
      <c r="Q47" s="7"/>
      <c r="R47" s="10"/>
      <c r="S47" s="21"/>
      <c r="T47" s="190"/>
    </row>
    <row r="48" spans="1:20" x14ac:dyDescent="0.2">
      <c r="A48" s="8"/>
      <c r="B48" s="131"/>
      <c r="C48" s="131"/>
      <c r="D48" s="6"/>
      <c r="E48" s="9"/>
      <c r="F48" s="12"/>
      <c r="G48" s="92"/>
      <c r="H48" s="13"/>
      <c r="I48" s="9"/>
      <c r="J48" s="15"/>
      <c r="K48" s="16"/>
      <c r="L48" s="7"/>
      <c r="M48" s="7"/>
      <c r="N48" s="7"/>
      <c r="O48" s="7"/>
      <c r="P48" s="7"/>
      <c r="Q48" s="7"/>
      <c r="R48" s="10"/>
      <c r="S48" s="21"/>
      <c r="T48" s="190"/>
    </row>
    <row r="49" spans="1:20" x14ac:dyDescent="0.2">
      <c r="A49" s="8"/>
      <c r="B49" s="131"/>
      <c r="C49" s="131"/>
      <c r="D49" s="6"/>
      <c r="E49" s="9"/>
      <c r="F49" s="12"/>
      <c r="G49" s="92"/>
      <c r="H49" s="13"/>
      <c r="I49" s="9"/>
      <c r="J49" s="15"/>
      <c r="K49" s="16"/>
      <c r="L49" s="7"/>
      <c r="M49" s="7"/>
      <c r="N49" s="7"/>
      <c r="O49" s="7"/>
      <c r="P49" s="7"/>
      <c r="Q49" s="7"/>
      <c r="R49" s="10"/>
      <c r="S49" s="21"/>
      <c r="T49" s="190"/>
    </row>
    <row r="50" spans="1:20" x14ac:dyDescent="0.2">
      <c r="A50" s="8"/>
      <c r="B50" s="131"/>
      <c r="C50" s="131"/>
      <c r="D50" s="6"/>
      <c r="E50" s="9"/>
      <c r="F50" s="12"/>
      <c r="G50" s="92"/>
      <c r="H50" s="13"/>
      <c r="I50" s="9"/>
      <c r="J50" s="15"/>
      <c r="K50" s="16"/>
      <c r="L50" s="7"/>
      <c r="M50" s="7"/>
      <c r="N50" s="7"/>
      <c r="O50" s="7"/>
      <c r="P50" s="7"/>
      <c r="Q50" s="7"/>
      <c r="R50" s="10"/>
      <c r="S50" s="21"/>
      <c r="T50" s="190"/>
    </row>
    <row r="51" spans="1:20" x14ac:dyDescent="0.2">
      <c r="A51" s="8"/>
      <c r="B51" s="131"/>
      <c r="C51" s="131"/>
      <c r="D51" s="6"/>
      <c r="E51" s="9"/>
      <c r="F51" s="12"/>
      <c r="G51" s="92"/>
      <c r="H51" s="13"/>
      <c r="I51" s="9"/>
      <c r="J51" s="15"/>
      <c r="K51" s="16"/>
      <c r="L51" s="7"/>
      <c r="M51" s="7"/>
      <c r="N51" s="7"/>
      <c r="O51" s="7"/>
      <c r="P51" s="7"/>
      <c r="Q51" s="7"/>
      <c r="R51" s="10"/>
      <c r="S51" s="21"/>
      <c r="T51" s="190"/>
    </row>
    <row r="52" spans="1:20" x14ac:dyDescent="0.2">
      <c r="A52" s="8"/>
      <c r="B52" s="131"/>
      <c r="C52" s="131"/>
      <c r="D52" s="6"/>
      <c r="E52" s="9"/>
      <c r="F52" s="12"/>
      <c r="G52" s="92"/>
      <c r="H52" s="13"/>
      <c r="I52" s="9"/>
      <c r="J52" s="15"/>
      <c r="K52" s="16"/>
      <c r="L52" s="7"/>
      <c r="M52" s="7"/>
      <c r="N52" s="7"/>
      <c r="O52" s="7"/>
      <c r="P52" s="7"/>
      <c r="Q52" s="7"/>
      <c r="R52" s="10"/>
      <c r="S52" s="21"/>
      <c r="T52" s="190"/>
    </row>
    <row r="53" spans="1:20" x14ac:dyDescent="0.2">
      <c r="A53" s="8"/>
      <c r="B53" s="131"/>
      <c r="C53" s="131"/>
      <c r="D53" s="6"/>
      <c r="E53" s="9"/>
      <c r="F53" s="12"/>
      <c r="G53" s="92"/>
      <c r="H53" s="13"/>
      <c r="I53" s="9"/>
      <c r="J53" s="15"/>
      <c r="K53" s="16"/>
      <c r="L53" s="7"/>
      <c r="M53" s="7"/>
      <c r="N53" s="7"/>
      <c r="O53" s="7"/>
      <c r="P53" s="7"/>
      <c r="Q53" s="7"/>
      <c r="R53" s="10"/>
      <c r="S53" s="21"/>
      <c r="T53" s="190"/>
    </row>
    <row r="54" spans="1:20" x14ac:dyDescent="0.2">
      <c r="A54" s="8"/>
      <c r="B54" s="131"/>
      <c r="C54" s="131"/>
      <c r="D54" s="6"/>
      <c r="E54" s="9"/>
      <c r="F54" s="12"/>
      <c r="G54" s="92"/>
      <c r="H54" s="13"/>
      <c r="I54" s="9"/>
      <c r="J54" s="15"/>
      <c r="K54" s="16"/>
      <c r="L54" s="7"/>
      <c r="M54" s="7"/>
      <c r="N54" s="7"/>
      <c r="O54" s="7"/>
      <c r="P54" s="7"/>
      <c r="Q54" s="7"/>
      <c r="R54" s="10"/>
      <c r="S54" s="21"/>
      <c r="T54" s="190"/>
    </row>
    <row r="55" spans="1:20" x14ac:dyDescent="0.2">
      <c r="A55" s="8"/>
      <c r="B55" s="131"/>
      <c r="C55" s="131"/>
      <c r="D55" s="6"/>
      <c r="E55" s="9"/>
      <c r="F55" s="12"/>
      <c r="G55" s="92"/>
      <c r="H55" s="13"/>
      <c r="I55" s="9"/>
      <c r="J55" s="15"/>
      <c r="K55" s="16"/>
      <c r="L55" s="7"/>
      <c r="M55" s="7"/>
      <c r="N55" s="7"/>
      <c r="O55" s="7"/>
      <c r="P55" s="7"/>
      <c r="Q55" s="7"/>
      <c r="R55" s="10"/>
      <c r="S55" s="21"/>
      <c r="T55" s="190"/>
    </row>
    <row r="56" spans="1:20" x14ac:dyDescent="0.2">
      <c r="A56" s="8"/>
      <c r="B56" s="131"/>
      <c r="C56" s="131"/>
      <c r="D56" s="6"/>
      <c r="E56" s="9"/>
      <c r="F56" s="12"/>
      <c r="G56" s="92"/>
      <c r="H56" s="13"/>
      <c r="I56" s="9"/>
      <c r="J56" s="15"/>
      <c r="K56" s="16"/>
      <c r="L56" s="7"/>
      <c r="M56" s="7"/>
      <c r="N56" s="7"/>
      <c r="O56" s="7"/>
      <c r="P56" s="7"/>
      <c r="Q56" s="7"/>
      <c r="R56" s="10"/>
      <c r="S56" s="21"/>
      <c r="T56" s="190"/>
    </row>
    <row r="57" spans="1:20" x14ac:dyDescent="0.2">
      <c r="A57" s="8"/>
      <c r="B57" s="131"/>
      <c r="C57" s="131"/>
      <c r="D57" s="6"/>
      <c r="E57" s="9"/>
      <c r="F57" s="12"/>
      <c r="G57" s="92"/>
      <c r="H57" s="13"/>
      <c r="I57" s="9"/>
      <c r="J57" s="15"/>
      <c r="K57" s="16"/>
      <c r="L57" s="7"/>
      <c r="M57" s="7"/>
      <c r="N57" s="7"/>
      <c r="O57" s="7"/>
      <c r="P57" s="7"/>
      <c r="Q57" s="7"/>
      <c r="R57" s="10"/>
      <c r="S57" s="21"/>
      <c r="T57" s="190"/>
    </row>
    <row r="58" spans="1:20" x14ac:dyDescent="0.2">
      <c r="A58" s="8"/>
      <c r="B58" s="131"/>
      <c r="C58" s="131"/>
      <c r="D58" s="6"/>
      <c r="E58" s="9"/>
      <c r="F58" s="12"/>
      <c r="G58" s="92"/>
      <c r="H58" s="13"/>
      <c r="I58" s="9"/>
      <c r="J58" s="15"/>
      <c r="K58" s="16"/>
      <c r="L58" s="7"/>
      <c r="M58" s="7"/>
      <c r="N58" s="7"/>
      <c r="O58" s="7"/>
      <c r="P58" s="7"/>
      <c r="Q58" s="7"/>
      <c r="R58" s="10"/>
      <c r="S58" s="21"/>
      <c r="T58" s="190"/>
    </row>
    <row r="59" spans="1:20" x14ac:dyDescent="0.2">
      <c r="A59" s="8"/>
      <c r="B59" s="131"/>
      <c r="C59" s="131"/>
      <c r="D59" s="6"/>
      <c r="E59" s="9"/>
      <c r="F59" s="12"/>
      <c r="G59" s="92"/>
      <c r="H59" s="13"/>
      <c r="I59" s="9"/>
      <c r="J59" s="15"/>
      <c r="K59" s="16"/>
      <c r="L59" s="7"/>
      <c r="M59" s="7"/>
      <c r="N59" s="7"/>
      <c r="O59" s="7"/>
      <c r="P59" s="7"/>
      <c r="Q59" s="7"/>
      <c r="R59" s="10"/>
      <c r="S59" s="21"/>
      <c r="T59" s="190"/>
    </row>
    <row r="60" spans="1:20" x14ac:dyDescent="0.2">
      <c r="L60" s="46"/>
      <c r="M60" s="46"/>
      <c r="N60" s="46"/>
      <c r="O60" s="46"/>
      <c r="P60" s="46"/>
      <c r="Q60" s="46"/>
      <c r="R60" s="46"/>
      <c r="S60" s="22"/>
      <c r="T60" s="1"/>
    </row>
    <row r="61" spans="1:20" x14ac:dyDescent="0.2">
      <c r="L61" s="46"/>
      <c r="M61" s="46"/>
      <c r="N61" s="46"/>
      <c r="O61" s="46"/>
      <c r="P61" s="46"/>
      <c r="Q61" s="46"/>
      <c r="R61" s="46"/>
      <c r="S61" s="22"/>
      <c r="T61" s="1"/>
    </row>
    <row r="62" spans="1:20" x14ac:dyDescent="0.2">
      <c r="L62" s="46"/>
      <c r="M62" s="46"/>
      <c r="N62" s="46"/>
      <c r="O62" s="46"/>
      <c r="P62" s="46"/>
      <c r="Q62" s="46"/>
      <c r="R62" s="46"/>
      <c r="S62" s="22"/>
      <c r="T62" s="1"/>
    </row>
    <row r="63" spans="1:20" x14ac:dyDescent="0.2">
      <c r="L63" s="46"/>
      <c r="M63" s="46"/>
      <c r="N63" s="46"/>
      <c r="O63" s="46"/>
      <c r="P63" s="46"/>
      <c r="Q63" s="46"/>
      <c r="R63" s="46"/>
      <c r="S63" s="22"/>
      <c r="T63" s="1"/>
    </row>
    <row r="64" spans="1:20" x14ac:dyDescent="0.2">
      <c r="L64" s="46"/>
      <c r="M64" s="46"/>
      <c r="N64" s="46"/>
      <c r="O64" s="46"/>
      <c r="P64" s="46"/>
      <c r="Q64" s="46"/>
      <c r="R64" s="46"/>
      <c r="S64" s="22"/>
      <c r="T64" s="1"/>
    </row>
    <row r="65" spans="12:20" x14ac:dyDescent="0.2">
      <c r="L65" s="46"/>
      <c r="M65" s="46"/>
      <c r="N65" s="46"/>
      <c r="O65" s="46"/>
      <c r="P65" s="46"/>
      <c r="Q65" s="46"/>
      <c r="R65" s="46"/>
      <c r="S65" s="22"/>
      <c r="T65" s="1"/>
    </row>
    <row r="66" spans="12:20" x14ac:dyDescent="0.2">
      <c r="L66" s="46"/>
      <c r="M66" s="46"/>
      <c r="N66" s="46"/>
      <c r="O66" s="46"/>
      <c r="P66" s="46"/>
      <c r="Q66" s="46"/>
      <c r="R66" s="46"/>
      <c r="S66" s="22"/>
      <c r="T66" s="1"/>
    </row>
    <row r="67" spans="12:20" x14ac:dyDescent="0.2">
      <c r="L67" s="46"/>
      <c r="M67" s="46"/>
      <c r="N67" s="46"/>
      <c r="O67" s="46"/>
      <c r="P67" s="46"/>
      <c r="Q67" s="46"/>
      <c r="R67" s="46"/>
      <c r="S67" s="22"/>
      <c r="T67" s="1"/>
    </row>
    <row r="68" spans="12:20" x14ac:dyDescent="0.2">
      <c r="L68" s="46"/>
      <c r="M68" s="46"/>
      <c r="N68" s="46"/>
      <c r="O68" s="46"/>
      <c r="P68" s="46"/>
      <c r="Q68" s="46"/>
      <c r="R68" s="46"/>
      <c r="S68" s="22"/>
      <c r="T68" s="1"/>
    </row>
    <row r="69" spans="12:20" x14ac:dyDescent="0.2">
      <c r="L69" s="46"/>
      <c r="M69" s="46"/>
      <c r="N69" s="46"/>
      <c r="O69" s="46"/>
      <c r="P69" s="46"/>
      <c r="Q69" s="46"/>
      <c r="R69" s="46"/>
      <c r="S69" s="22"/>
      <c r="T69" s="1"/>
    </row>
    <row r="70" spans="12:20" x14ac:dyDescent="0.2">
      <c r="L70" s="46"/>
      <c r="M70" s="46"/>
      <c r="N70" s="46"/>
      <c r="O70" s="46"/>
      <c r="P70" s="46"/>
      <c r="Q70" s="46"/>
      <c r="R70" s="46"/>
      <c r="S70" s="22"/>
      <c r="T70" s="1"/>
    </row>
    <row r="71" spans="12:20" x14ac:dyDescent="0.2">
      <c r="L71" s="46"/>
      <c r="M71" s="46"/>
      <c r="N71" s="46"/>
      <c r="O71" s="46"/>
      <c r="P71" s="46"/>
      <c r="Q71" s="46"/>
      <c r="R71" s="46"/>
      <c r="S71" s="22"/>
      <c r="T71" s="1"/>
    </row>
    <row r="72" spans="12:20" x14ac:dyDescent="0.2">
      <c r="L72" s="46"/>
      <c r="M72" s="46"/>
      <c r="N72" s="46"/>
      <c r="O72" s="46"/>
      <c r="P72" s="46"/>
      <c r="Q72" s="46"/>
      <c r="R72" s="46"/>
      <c r="S72" s="22"/>
      <c r="T72" s="1"/>
    </row>
    <row r="73" spans="12:20" x14ac:dyDescent="0.2">
      <c r="L73" s="46"/>
      <c r="M73" s="46"/>
      <c r="N73" s="46"/>
      <c r="O73" s="46"/>
      <c r="P73" s="46"/>
      <c r="Q73" s="46"/>
      <c r="R73" s="46"/>
      <c r="S73" s="22"/>
      <c r="T73" s="1"/>
    </row>
    <row r="74" spans="12:20" x14ac:dyDescent="0.2">
      <c r="L74" s="46"/>
      <c r="M74" s="46"/>
      <c r="N74" s="46"/>
      <c r="O74" s="46"/>
      <c r="P74" s="46"/>
      <c r="Q74" s="46"/>
      <c r="R74" s="46"/>
      <c r="S74" s="22"/>
      <c r="T74" s="1"/>
    </row>
    <row r="75" spans="12:20" x14ac:dyDescent="0.2">
      <c r="L75" s="46"/>
      <c r="M75" s="46"/>
      <c r="N75" s="46"/>
      <c r="O75" s="46"/>
      <c r="P75" s="46"/>
      <c r="Q75" s="46"/>
      <c r="R75" s="46"/>
      <c r="S75" s="22"/>
      <c r="T75" s="1"/>
    </row>
    <row r="76" spans="12:20" x14ac:dyDescent="0.2">
      <c r="L76" s="46"/>
      <c r="M76" s="46"/>
      <c r="N76" s="46"/>
      <c r="O76" s="46"/>
      <c r="P76" s="46"/>
      <c r="Q76" s="46"/>
      <c r="R76" s="46"/>
      <c r="S76" s="22"/>
      <c r="T76" s="1"/>
    </row>
    <row r="77" spans="12:20" x14ac:dyDescent="0.2">
      <c r="L77" s="46"/>
      <c r="M77" s="46"/>
      <c r="N77" s="46"/>
      <c r="O77" s="46"/>
      <c r="P77" s="46"/>
      <c r="Q77" s="46"/>
      <c r="R77" s="46"/>
      <c r="S77" s="22"/>
      <c r="T77" s="1"/>
    </row>
    <row r="78" spans="12:20" x14ac:dyDescent="0.2">
      <c r="L78" s="46"/>
      <c r="M78" s="46"/>
      <c r="N78" s="46"/>
      <c r="O78" s="46"/>
      <c r="P78" s="46"/>
      <c r="Q78" s="46"/>
      <c r="R78" s="46"/>
      <c r="S78" s="22"/>
      <c r="T78" s="1"/>
    </row>
    <row r="79" spans="12:20" x14ac:dyDescent="0.2">
      <c r="L79" s="46"/>
      <c r="M79" s="46"/>
      <c r="N79" s="46"/>
      <c r="O79" s="46"/>
      <c r="P79" s="46"/>
      <c r="Q79" s="46"/>
      <c r="R79" s="46"/>
      <c r="S79" s="22"/>
      <c r="T79" s="1"/>
    </row>
    <row r="80" spans="12:20" x14ac:dyDescent="0.2">
      <c r="L80" s="46"/>
      <c r="M80" s="46"/>
      <c r="N80" s="46"/>
      <c r="O80" s="46"/>
      <c r="P80" s="46"/>
      <c r="Q80" s="46"/>
      <c r="R80" s="46"/>
      <c r="S80" s="22"/>
      <c r="T80" s="1"/>
    </row>
    <row r="81" spans="12:20" x14ac:dyDescent="0.2">
      <c r="L81" s="46"/>
      <c r="M81" s="46"/>
      <c r="N81" s="46"/>
      <c r="O81" s="46"/>
      <c r="P81" s="46"/>
      <c r="Q81" s="46"/>
      <c r="R81" s="46"/>
      <c r="S81" s="22"/>
      <c r="T81" s="1"/>
    </row>
    <row r="82" spans="12:20" x14ac:dyDescent="0.2">
      <c r="L82" s="46"/>
      <c r="M82" s="46"/>
      <c r="N82" s="46"/>
      <c r="O82" s="46"/>
      <c r="P82" s="46"/>
      <c r="Q82" s="46"/>
      <c r="R82" s="46"/>
      <c r="S82" s="22"/>
      <c r="T82" s="1"/>
    </row>
    <row r="83" spans="12:20" x14ac:dyDescent="0.2">
      <c r="L83" s="46"/>
      <c r="M83" s="46"/>
      <c r="N83" s="46"/>
      <c r="O83" s="46"/>
      <c r="P83" s="46"/>
      <c r="Q83" s="46"/>
      <c r="R83" s="46"/>
      <c r="S83" s="22"/>
      <c r="T83" s="1"/>
    </row>
    <row r="84" spans="12:20" x14ac:dyDescent="0.2">
      <c r="L84" s="46"/>
      <c r="M84" s="46"/>
      <c r="N84" s="46"/>
      <c r="O84" s="46"/>
      <c r="P84" s="46"/>
      <c r="Q84" s="46"/>
      <c r="R84" s="46"/>
      <c r="S84" s="22"/>
      <c r="T84" s="1"/>
    </row>
    <row r="85" spans="12:20" x14ac:dyDescent="0.2">
      <c r="L85" s="46"/>
      <c r="M85" s="46"/>
      <c r="N85" s="46"/>
      <c r="O85" s="46"/>
      <c r="P85" s="46"/>
      <c r="Q85" s="46"/>
      <c r="R85" s="46"/>
      <c r="S85" s="22"/>
      <c r="T85" s="1"/>
    </row>
    <row r="86" spans="12:20" x14ac:dyDescent="0.2">
      <c r="L86" s="46"/>
      <c r="M86" s="46"/>
      <c r="N86" s="46"/>
      <c r="O86" s="46"/>
      <c r="P86" s="46"/>
      <c r="Q86" s="46"/>
      <c r="R86" s="46"/>
      <c r="S86" s="22"/>
      <c r="T86" s="1"/>
    </row>
    <row r="87" spans="12:20" x14ac:dyDescent="0.2">
      <c r="L87" s="46"/>
      <c r="M87" s="46"/>
      <c r="N87" s="46"/>
      <c r="O87" s="46"/>
      <c r="P87" s="46"/>
      <c r="Q87" s="46"/>
      <c r="R87" s="46"/>
      <c r="S87" s="22"/>
      <c r="T87" s="1"/>
    </row>
    <row r="88" spans="12:20" x14ac:dyDescent="0.2">
      <c r="L88" s="46"/>
      <c r="M88" s="46"/>
      <c r="N88" s="46"/>
      <c r="O88" s="46"/>
      <c r="P88" s="46"/>
      <c r="Q88" s="46"/>
      <c r="R88" s="46"/>
      <c r="S88" s="22"/>
      <c r="T88" s="1"/>
    </row>
  </sheetData>
  <mergeCells count="83">
    <mergeCell ref="K10:K16"/>
    <mergeCell ref="B16:C16"/>
    <mergeCell ref="B12:C12"/>
    <mergeCell ref="B13:C13"/>
    <mergeCell ref="C8:J8"/>
    <mergeCell ref="A7:B7"/>
    <mergeCell ref="C25:I25"/>
    <mergeCell ref="C29:I29"/>
    <mergeCell ref="J10:J16"/>
    <mergeCell ref="A25:B25"/>
    <mergeCell ref="B26:C26"/>
    <mergeCell ref="B28:C28"/>
    <mergeCell ref="A18:B18"/>
    <mergeCell ref="C18:J18"/>
    <mergeCell ref="A19:B19"/>
    <mergeCell ref="C19:J19"/>
    <mergeCell ref="A1:T1"/>
    <mergeCell ref="G2:G5"/>
    <mergeCell ref="E2:E5"/>
    <mergeCell ref="D2:D5"/>
    <mergeCell ref="C2:C5"/>
    <mergeCell ref="L3:M3"/>
    <mergeCell ref="N3:O3"/>
    <mergeCell ref="Q3:Q5"/>
    <mergeCell ref="S3:S5"/>
    <mergeCell ref="L4:L5"/>
    <mergeCell ref="M4:M5"/>
    <mergeCell ref="T2:T5"/>
    <mergeCell ref="J2:J5"/>
    <mergeCell ref="A2:B5"/>
    <mergeCell ref="O4:O5"/>
    <mergeCell ref="P3:P5"/>
    <mergeCell ref="R3:R5"/>
    <mergeCell ref="L2:S2"/>
    <mergeCell ref="I2:I5"/>
    <mergeCell ref="F2:F5"/>
    <mergeCell ref="N4:N5"/>
    <mergeCell ref="H2:H5"/>
    <mergeCell ref="K2:K5"/>
    <mergeCell ref="T7:T59"/>
    <mergeCell ref="C9:J9"/>
    <mergeCell ref="B10:C10"/>
    <mergeCell ref="B14:C14"/>
    <mergeCell ref="B15:C15"/>
    <mergeCell ref="B11:C11"/>
    <mergeCell ref="C7:J7"/>
    <mergeCell ref="A8:B8"/>
    <mergeCell ref="A9:B9"/>
    <mergeCell ref="K26:K37"/>
    <mergeCell ref="A17:B17"/>
    <mergeCell ref="C17:J17"/>
    <mergeCell ref="A24:B24"/>
    <mergeCell ref="C24:J24"/>
    <mergeCell ref="B37:C37"/>
    <mergeCell ref="B34:C34"/>
    <mergeCell ref="A38:B38"/>
    <mergeCell ref="C38:J38"/>
    <mergeCell ref="A29:B29"/>
    <mergeCell ref="B30:C30"/>
    <mergeCell ref="B27:C27"/>
    <mergeCell ref="C35:I35"/>
    <mergeCell ref="B31:C31"/>
    <mergeCell ref="A44:R44"/>
    <mergeCell ref="B41:C41"/>
    <mergeCell ref="B42:C42"/>
    <mergeCell ref="B43:C43"/>
    <mergeCell ref="J40:J43"/>
    <mergeCell ref="A39:B39"/>
    <mergeCell ref="C39:J39"/>
    <mergeCell ref="B40:C40"/>
    <mergeCell ref="K20:K23"/>
    <mergeCell ref="B36:C36"/>
    <mergeCell ref="J26:J37"/>
    <mergeCell ref="B20:C20"/>
    <mergeCell ref="B21:C21"/>
    <mergeCell ref="B23:C23"/>
    <mergeCell ref="J20:J23"/>
    <mergeCell ref="B22:C22"/>
    <mergeCell ref="A32:B32"/>
    <mergeCell ref="C32:I32"/>
    <mergeCell ref="B33:C33"/>
    <mergeCell ref="A35:B35"/>
    <mergeCell ref="K40:K4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10000" scale="6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36"/>
  <sheetViews>
    <sheetView zoomScaleNormal="100" workbookViewId="0">
      <pane xSplit="4" ySplit="10" topLeftCell="K11" activePane="bottomRight" state="frozen"/>
      <selection pane="topRight" activeCell="E1" sqref="E1"/>
      <selection pane="bottomLeft" activeCell="A11" sqref="A11"/>
      <selection pane="bottomRight" activeCell="K32" sqref="K32:K34"/>
    </sheetView>
  </sheetViews>
  <sheetFormatPr baseColWidth="10" defaultRowHeight="12.75" x14ac:dyDescent="0.2"/>
  <cols>
    <col min="1" max="1" width="6" style="49" customWidth="1"/>
    <col min="2" max="2" width="6.140625" style="49" customWidth="1"/>
    <col min="3" max="3" width="32.85546875" style="49" customWidth="1"/>
    <col min="4" max="4" width="22.7109375" style="49" customWidth="1"/>
    <col min="5" max="5" width="6.42578125" style="152" customWidth="1"/>
    <col min="6" max="6" width="7.7109375" style="152" hidden="1" customWidth="1"/>
    <col min="7" max="7" width="14.42578125" style="94" customWidth="1"/>
    <col min="8" max="8" width="10.85546875" style="152" hidden="1" customWidth="1"/>
    <col min="9" max="9" width="10.85546875" style="152" customWidth="1"/>
    <col min="10" max="10" width="13.5703125" style="49" customWidth="1"/>
    <col min="11" max="11" width="8.5703125" style="49" customWidth="1"/>
    <col min="12" max="12" width="19" style="49" customWidth="1"/>
    <col min="13" max="13" width="18" style="49" customWidth="1"/>
    <col min="14" max="14" width="18.28515625" style="49" bestFit="1" customWidth="1"/>
    <col min="15" max="15" width="18.7109375" style="49" customWidth="1"/>
    <col min="16" max="16" width="16.85546875" style="49" customWidth="1"/>
    <col min="17" max="17" width="19.5703125" style="49" customWidth="1"/>
    <col min="18" max="18" width="18" style="49" bestFit="1" customWidth="1"/>
    <col min="19" max="19" width="18.42578125" style="23" customWidth="1"/>
    <col min="20" max="20" width="8.5703125" style="49" customWidth="1"/>
    <col min="21" max="21" width="11.42578125" style="49"/>
    <col min="22" max="22" width="15.85546875" style="49" bestFit="1" customWidth="1"/>
    <col min="23" max="16384" width="11.42578125" style="49"/>
  </cols>
  <sheetData>
    <row r="1" spans="1:22" ht="31.5" customHeight="1" x14ac:dyDescent="0.2">
      <c r="A1" s="204" t="s">
        <v>27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</row>
    <row r="2" spans="1:22" ht="12.75" customHeight="1" x14ac:dyDescent="0.2">
      <c r="A2" s="206" t="s">
        <v>3</v>
      </c>
      <c r="B2" s="206"/>
      <c r="C2" s="206" t="s">
        <v>1</v>
      </c>
      <c r="D2" s="206" t="s">
        <v>2</v>
      </c>
      <c r="E2" s="206" t="s">
        <v>4</v>
      </c>
      <c r="F2" s="200" t="s">
        <v>22</v>
      </c>
      <c r="G2" s="205" t="s">
        <v>28</v>
      </c>
      <c r="H2" s="201" t="s">
        <v>25</v>
      </c>
      <c r="I2" s="200" t="s">
        <v>29</v>
      </c>
      <c r="J2" s="200" t="s">
        <v>7</v>
      </c>
      <c r="K2" s="200" t="s">
        <v>19</v>
      </c>
      <c r="L2" s="199" t="s">
        <v>14</v>
      </c>
      <c r="M2" s="199"/>
      <c r="N2" s="199"/>
      <c r="O2" s="199"/>
      <c r="P2" s="199"/>
      <c r="Q2" s="199"/>
      <c r="R2" s="199"/>
      <c r="S2" s="199"/>
      <c r="T2" s="207" t="s">
        <v>13</v>
      </c>
    </row>
    <row r="3" spans="1:22" ht="12.75" customHeight="1" x14ac:dyDescent="0.2">
      <c r="A3" s="206"/>
      <c r="B3" s="206"/>
      <c r="C3" s="206"/>
      <c r="D3" s="206"/>
      <c r="E3" s="206"/>
      <c r="F3" s="200"/>
      <c r="G3" s="205"/>
      <c r="H3" s="202"/>
      <c r="I3" s="200"/>
      <c r="J3" s="200"/>
      <c r="K3" s="200"/>
      <c r="L3" s="199" t="s">
        <v>8</v>
      </c>
      <c r="M3" s="199"/>
      <c r="N3" s="199" t="s">
        <v>11</v>
      </c>
      <c r="O3" s="199"/>
      <c r="P3" s="208" t="s">
        <v>16</v>
      </c>
      <c r="Q3" s="198" t="s">
        <v>12</v>
      </c>
      <c r="R3" s="198" t="s">
        <v>17</v>
      </c>
      <c r="S3" s="198" t="s">
        <v>0</v>
      </c>
      <c r="T3" s="207"/>
    </row>
    <row r="4" spans="1:22" ht="12.75" customHeight="1" x14ac:dyDescent="0.2">
      <c r="A4" s="206"/>
      <c r="B4" s="206"/>
      <c r="C4" s="206"/>
      <c r="D4" s="206"/>
      <c r="E4" s="206"/>
      <c r="F4" s="200"/>
      <c r="G4" s="205"/>
      <c r="H4" s="202"/>
      <c r="I4" s="200"/>
      <c r="J4" s="200"/>
      <c r="K4" s="200"/>
      <c r="L4" s="198" t="s">
        <v>9</v>
      </c>
      <c r="M4" s="198" t="s">
        <v>15</v>
      </c>
      <c r="N4" s="198" t="s">
        <v>18</v>
      </c>
      <c r="O4" s="198" t="s">
        <v>10</v>
      </c>
      <c r="P4" s="208"/>
      <c r="Q4" s="198"/>
      <c r="R4" s="198"/>
      <c r="S4" s="198"/>
      <c r="T4" s="207"/>
    </row>
    <row r="5" spans="1:22" ht="12.75" customHeight="1" x14ac:dyDescent="0.2">
      <c r="A5" s="206"/>
      <c r="B5" s="206"/>
      <c r="C5" s="206"/>
      <c r="D5" s="206"/>
      <c r="E5" s="206"/>
      <c r="F5" s="200"/>
      <c r="G5" s="205"/>
      <c r="H5" s="203"/>
      <c r="I5" s="200"/>
      <c r="J5" s="200"/>
      <c r="K5" s="200"/>
      <c r="L5" s="198"/>
      <c r="M5" s="198"/>
      <c r="N5" s="198"/>
      <c r="O5" s="198"/>
      <c r="P5" s="208"/>
      <c r="Q5" s="198"/>
      <c r="R5" s="198"/>
      <c r="S5" s="198"/>
      <c r="T5" s="207"/>
    </row>
    <row r="6" spans="1:22" ht="12.75" customHeight="1" thickBot="1" x14ac:dyDescent="0.25">
      <c r="A6" s="134"/>
      <c r="B6" s="134"/>
      <c r="C6" s="134"/>
      <c r="D6" s="134"/>
      <c r="E6" s="134"/>
      <c r="F6" s="137"/>
      <c r="G6" s="144"/>
      <c r="H6" s="139"/>
      <c r="I6" s="137"/>
      <c r="J6" s="137"/>
      <c r="K6" s="137"/>
      <c r="L6" s="135"/>
      <c r="M6" s="135"/>
      <c r="N6" s="135"/>
      <c r="O6" s="135"/>
      <c r="P6" s="138"/>
      <c r="Q6" s="135"/>
      <c r="R6" s="135"/>
      <c r="S6" s="135"/>
      <c r="T6" s="136"/>
    </row>
    <row r="7" spans="1:22" s="148" customFormat="1" ht="13.5" thickBot="1" x14ac:dyDescent="0.25">
      <c r="A7" s="192" t="s">
        <v>158</v>
      </c>
      <c r="B7" s="192"/>
      <c r="C7" s="192" t="s">
        <v>159</v>
      </c>
      <c r="D7" s="192"/>
      <c r="E7" s="192"/>
      <c r="F7" s="192"/>
      <c r="G7" s="192"/>
      <c r="H7" s="192"/>
      <c r="I7" s="192"/>
      <c r="J7" s="192"/>
      <c r="K7" s="146"/>
      <c r="L7" s="130">
        <f>+L8+L40</f>
        <v>0</v>
      </c>
      <c r="M7" s="130">
        <f t="shared" ref="M7:Q7" si="0">+M8+M40</f>
        <v>0</v>
      </c>
      <c r="N7" s="130">
        <f t="shared" si="0"/>
        <v>0</v>
      </c>
      <c r="O7" s="130">
        <f t="shared" si="0"/>
        <v>215106044</v>
      </c>
      <c r="P7" s="130">
        <f t="shared" si="0"/>
        <v>0</v>
      </c>
      <c r="Q7" s="130">
        <f t="shared" si="0"/>
        <v>0</v>
      </c>
      <c r="R7" s="130"/>
      <c r="S7" s="130">
        <f>+S8+S40</f>
        <v>215106044</v>
      </c>
      <c r="T7" s="190" t="s">
        <v>160</v>
      </c>
    </row>
    <row r="8" spans="1:22" ht="15" customHeight="1" x14ac:dyDescent="0.2">
      <c r="A8" s="188" t="s">
        <v>5</v>
      </c>
      <c r="B8" s="188"/>
      <c r="C8" s="189" t="s">
        <v>161</v>
      </c>
      <c r="D8" s="189"/>
      <c r="E8" s="189"/>
      <c r="F8" s="189"/>
      <c r="G8" s="189"/>
      <c r="H8" s="189"/>
      <c r="I8" s="189"/>
      <c r="J8" s="189"/>
      <c r="K8" s="132"/>
      <c r="L8" s="4">
        <f>+L9+L23+L28+L31+L35</f>
        <v>0</v>
      </c>
      <c r="M8" s="4">
        <f t="shared" ref="M8:S8" si="1">+M9+M23+M28+M31+M35</f>
        <v>0</v>
      </c>
      <c r="N8" s="4">
        <f t="shared" si="1"/>
        <v>0</v>
      </c>
      <c r="O8" s="4">
        <f t="shared" si="1"/>
        <v>145106044</v>
      </c>
      <c r="P8" s="4">
        <f t="shared" si="1"/>
        <v>0</v>
      </c>
      <c r="Q8" s="4">
        <f t="shared" si="1"/>
        <v>0</v>
      </c>
      <c r="R8" s="4"/>
      <c r="S8" s="4">
        <f t="shared" si="1"/>
        <v>145106044</v>
      </c>
      <c r="T8" s="190"/>
    </row>
    <row r="9" spans="1:22" ht="18.75" customHeight="1" x14ac:dyDescent="0.2">
      <c r="A9" s="172" t="s">
        <v>6</v>
      </c>
      <c r="B9" s="172"/>
      <c r="C9" s="173" t="s">
        <v>162</v>
      </c>
      <c r="D9" s="173"/>
      <c r="E9" s="173"/>
      <c r="F9" s="173"/>
      <c r="G9" s="173"/>
      <c r="H9" s="173"/>
      <c r="I9" s="173"/>
      <c r="J9" s="173"/>
      <c r="K9" s="133"/>
      <c r="L9" s="5">
        <f>+L10</f>
        <v>0</v>
      </c>
      <c r="M9" s="5">
        <f t="shared" ref="M9:S9" si="2">+M10</f>
        <v>0</v>
      </c>
      <c r="N9" s="5">
        <f t="shared" si="2"/>
        <v>0</v>
      </c>
      <c r="O9" s="5">
        <f t="shared" si="2"/>
        <v>37000000</v>
      </c>
      <c r="P9" s="5">
        <f t="shared" si="2"/>
        <v>0</v>
      </c>
      <c r="Q9" s="5">
        <f t="shared" si="2"/>
        <v>0</v>
      </c>
      <c r="R9" s="5"/>
      <c r="S9" s="5">
        <f t="shared" si="2"/>
        <v>37000000</v>
      </c>
      <c r="T9" s="190"/>
    </row>
    <row r="10" spans="1:22" ht="45" customHeight="1" x14ac:dyDescent="0.2">
      <c r="A10" s="53" t="s">
        <v>20</v>
      </c>
      <c r="B10" s="174" t="s">
        <v>163</v>
      </c>
      <c r="C10" s="174"/>
      <c r="D10" s="54" t="s">
        <v>164</v>
      </c>
      <c r="E10" s="55">
        <v>0.57999999999999996</v>
      </c>
      <c r="F10" s="56"/>
      <c r="G10" s="89">
        <f>SUM(F11:G22)</f>
        <v>582000000</v>
      </c>
      <c r="H10" s="57"/>
      <c r="I10" s="58">
        <v>0.6</v>
      </c>
      <c r="J10" s="178" t="s">
        <v>138</v>
      </c>
      <c r="K10" s="175" t="s">
        <v>165</v>
      </c>
      <c r="L10" s="59">
        <f>SUM(L11:L22)</f>
        <v>0</v>
      </c>
      <c r="M10" s="59">
        <f t="shared" ref="M10:S10" si="3">SUM(M11:M22)</f>
        <v>0</v>
      </c>
      <c r="N10" s="59">
        <f t="shared" si="3"/>
        <v>0</v>
      </c>
      <c r="O10" s="59">
        <f t="shared" si="3"/>
        <v>37000000</v>
      </c>
      <c r="P10" s="59">
        <f t="shared" si="3"/>
        <v>0</v>
      </c>
      <c r="Q10" s="59">
        <f t="shared" si="3"/>
        <v>0</v>
      </c>
      <c r="R10" s="59"/>
      <c r="S10" s="59">
        <f t="shared" si="3"/>
        <v>37000000</v>
      </c>
      <c r="T10" s="190"/>
    </row>
    <row r="11" spans="1:22" ht="21.75" customHeight="1" x14ac:dyDescent="0.2">
      <c r="A11" s="60" t="s">
        <v>21</v>
      </c>
      <c r="B11" s="221" t="s">
        <v>166</v>
      </c>
      <c r="C11" s="221"/>
      <c r="D11" s="6" t="s">
        <v>167</v>
      </c>
      <c r="E11" s="11">
        <v>0</v>
      </c>
      <c r="F11" s="227">
        <v>0</v>
      </c>
      <c r="G11" s="227"/>
      <c r="H11" s="61" t="s">
        <v>168</v>
      </c>
      <c r="I11" s="62">
        <v>4</v>
      </c>
      <c r="J11" s="179"/>
      <c r="K11" s="176"/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/>
      <c r="S11" s="21">
        <f t="shared" ref="S11:S22" si="4">SUM(L11:R11)</f>
        <v>0</v>
      </c>
      <c r="T11" s="190"/>
    </row>
    <row r="12" spans="1:22" ht="21.75" customHeight="1" x14ac:dyDescent="0.2">
      <c r="A12" s="60" t="s">
        <v>21</v>
      </c>
      <c r="B12" s="221" t="s">
        <v>169</v>
      </c>
      <c r="C12" s="221"/>
      <c r="D12" s="6" t="s">
        <v>170</v>
      </c>
      <c r="E12" s="11">
        <v>0</v>
      </c>
      <c r="F12" s="227">
        <v>20000000</v>
      </c>
      <c r="G12" s="227"/>
      <c r="H12" s="61" t="s">
        <v>168</v>
      </c>
      <c r="I12" s="62">
        <v>1</v>
      </c>
      <c r="J12" s="179"/>
      <c r="K12" s="176"/>
      <c r="L12" s="7">
        <v>0</v>
      </c>
      <c r="M12" s="7">
        <v>0</v>
      </c>
      <c r="N12" s="7">
        <v>0</v>
      </c>
      <c r="O12" s="7">
        <v>37000000</v>
      </c>
      <c r="P12" s="7">
        <v>0</v>
      </c>
      <c r="Q12" s="7">
        <v>0</v>
      </c>
      <c r="R12" s="7" t="s">
        <v>70</v>
      </c>
      <c r="S12" s="21">
        <f t="shared" si="4"/>
        <v>37000000</v>
      </c>
      <c r="T12" s="190"/>
    </row>
    <row r="13" spans="1:22" ht="21.75" customHeight="1" x14ac:dyDescent="0.2">
      <c r="A13" s="60" t="s">
        <v>21</v>
      </c>
      <c r="B13" s="221" t="s">
        <v>171</v>
      </c>
      <c r="C13" s="221"/>
      <c r="D13" s="6" t="s">
        <v>172</v>
      </c>
      <c r="E13" s="11">
        <v>0</v>
      </c>
      <c r="F13" s="227">
        <v>0</v>
      </c>
      <c r="G13" s="227"/>
      <c r="H13" s="61" t="s">
        <v>168</v>
      </c>
      <c r="I13" s="62">
        <v>1</v>
      </c>
      <c r="J13" s="179"/>
      <c r="K13" s="176"/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/>
      <c r="S13" s="21">
        <f t="shared" si="4"/>
        <v>0</v>
      </c>
      <c r="T13" s="190"/>
    </row>
    <row r="14" spans="1:22" ht="21.75" customHeight="1" x14ac:dyDescent="0.2">
      <c r="A14" s="60" t="s">
        <v>21</v>
      </c>
      <c r="B14" s="221" t="s">
        <v>173</v>
      </c>
      <c r="C14" s="221"/>
      <c r="D14" s="6" t="s">
        <v>174</v>
      </c>
      <c r="E14" s="11">
        <v>0</v>
      </c>
      <c r="F14" s="227">
        <v>400000000</v>
      </c>
      <c r="G14" s="227"/>
      <c r="H14" s="61" t="s">
        <v>168</v>
      </c>
      <c r="I14" s="62">
        <v>2</v>
      </c>
      <c r="J14" s="179"/>
      <c r="K14" s="176"/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/>
      <c r="S14" s="21">
        <f t="shared" si="4"/>
        <v>0</v>
      </c>
      <c r="T14" s="190"/>
      <c r="V14" s="102"/>
    </row>
    <row r="15" spans="1:22" ht="21.75" customHeight="1" x14ac:dyDescent="0.2">
      <c r="A15" s="60" t="s">
        <v>21</v>
      </c>
      <c r="B15" s="221" t="s">
        <v>175</v>
      </c>
      <c r="C15" s="221"/>
      <c r="D15" s="6" t="s">
        <v>176</v>
      </c>
      <c r="E15" s="11">
        <v>0</v>
      </c>
      <c r="F15" s="227">
        <v>0</v>
      </c>
      <c r="G15" s="227"/>
      <c r="H15" s="61" t="s">
        <v>168</v>
      </c>
      <c r="I15" s="62">
        <v>30</v>
      </c>
      <c r="J15" s="179"/>
      <c r="K15" s="176"/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/>
      <c r="S15" s="21">
        <f t="shared" si="4"/>
        <v>0</v>
      </c>
      <c r="T15" s="190"/>
    </row>
    <row r="16" spans="1:22" ht="21.75" customHeight="1" x14ac:dyDescent="0.2">
      <c r="A16" s="60" t="s">
        <v>21</v>
      </c>
      <c r="B16" s="221" t="s">
        <v>177</v>
      </c>
      <c r="C16" s="221"/>
      <c r="D16" s="6" t="s">
        <v>178</v>
      </c>
      <c r="E16" s="11">
        <v>0</v>
      </c>
      <c r="F16" s="227">
        <v>0</v>
      </c>
      <c r="G16" s="227"/>
      <c r="H16" s="61" t="s">
        <v>168</v>
      </c>
      <c r="I16" s="62">
        <v>0</v>
      </c>
      <c r="J16" s="179"/>
      <c r="K16" s="176"/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/>
      <c r="S16" s="21">
        <f t="shared" si="4"/>
        <v>0</v>
      </c>
      <c r="T16" s="190"/>
    </row>
    <row r="17" spans="1:20" ht="21.75" customHeight="1" x14ac:dyDescent="0.2">
      <c r="A17" s="60" t="s">
        <v>21</v>
      </c>
      <c r="B17" s="221" t="s">
        <v>179</v>
      </c>
      <c r="C17" s="221"/>
      <c r="D17" s="6" t="s">
        <v>180</v>
      </c>
      <c r="E17" s="11">
        <v>0</v>
      </c>
      <c r="F17" s="227">
        <v>70000000</v>
      </c>
      <c r="G17" s="227"/>
      <c r="H17" s="61" t="s">
        <v>168</v>
      </c>
      <c r="I17" s="62">
        <v>100</v>
      </c>
      <c r="J17" s="179"/>
      <c r="K17" s="176"/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/>
      <c r="S17" s="21">
        <f t="shared" si="4"/>
        <v>0</v>
      </c>
      <c r="T17" s="190"/>
    </row>
    <row r="18" spans="1:20" ht="21.75" customHeight="1" x14ac:dyDescent="0.2">
      <c r="A18" s="60" t="s">
        <v>21</v>
      </c>
      <c r="B18" s="221" t="s">
        <v>181</v>
      </c>
      <c r="C18" s="221"/>
      <c r="D18" s="6" t="s">
        <v>182</v>
      </c>
      <c r="E18" s="11">
        <v>0</v>
      </c>
      <c r="F18" s="227">
        <v>0</v>
      </c>
      <c r="G18" s="227"/>
      <c r="H18" s="61" t="s">
        <v>168</v>
      </c>
      <c r="I18" s="62">
        <v>1</v>
      </c>
      <c r="J18" s="179"/>
      <c r="K18" s="176"/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/>
      <c r="S18" s="21">
        <f t="shared" si="4"/>
        <v>0</v>
      </c>
      <c r="T18" s="190"/>
    </row>
    <row r="19" spans="1:20" ht="21.75" customHeight="1" x14ac:dyDescent="0.2">
      <c r="A19" s="60" t="s">
        <v>21</v>
      </c>
      <c r="B19" s="228" t="s">
        <v>183</v>
      </c>
      <c r="C19" s="229"/>
      <c r="D19" s="6" t="s">
        <v>184</v>
      </c>
      <c r="E19" s="11">
        <v>0</v>
      </c>
      <c r="F19" s="227">
        <v>72000000</v>
      </c>
      <c r="G19" s="227"/>
      <c r="H19" s="61" t="s">
        <v>168</v>
      </c>
      <c r="I19" s="62">
        <v>100</v>
      </c>
      <c r="J19" s="179"/>
      <c r="K19" s="176"/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/>
      <c r="S19" s="21">
        <f t="shared" si="4"/>
        <v>0</v>
      </c>
      <c r="T19" s="190"/>
    </row>
    <row r="20" spans="1:20" ht="21.75" customHeight="1" x14ac:dyDescent="0.2">
      <c r="A20" s="60" t="s">
        <v>21</v>
      </c>
      <c r="B20" s="228" t="s">
        <v>183</v>
      </c>
      <c r="C20" s="229"/>
      <c r="D20" s="6" t="s">
        <v>185</v>
      </c>
      <c r="E20" s="11">
        <v>0</v>
      </c>
      <c r="F20" s="227">
        <v>0</v>
      </c>
      <c r="G20" s="227"/>
      <c r="H20" s="61" t="s">
        <v>168</v>
      </c>
      <c r="I20" s="62">
        <v>0</v>
      </c>
      <c r="J20" s="179"/>
      <c r="K20" s="176"/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/>
      <c r="S20" s="21">
        <f t="shared" si="4"/>
        <v>0</v>
      </c>
      <c r="T20" s="190"/>
    </row>
    <row r="21" spans="1:20" ht="21.75" customHeight="1" x14ac:dyDescent="0.2">
      <c r="A21" s="60" t="s">
        <v>21</v>
      </c>
      <c r="B21" s="228" t="s">
        <v>186</v>
      </c>
      <c r="C21" s="229"/>
      <c r="D21" s="6" t="s">
        <v>187</v>
      </c>
      <c r="E21" s="11">
        <v>0</v>
      </c>
      <c r="F21" s="227">
        <v>20000000</v>
      </c>
      <c r="G21" s="227"/>
      <c r="H21" s="61" t="s">
        <v>168</v>
      </c>
      <c r="I21" s="62">
        <v>3</v>
      </c>
      <c r="J21" s="179"/>
      <c r="K21" s="176"/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/>
      <c r="S21" s="21">
        <f t="shared" si="4"/>
        <v>0</v>
      </c>
      <c r="T21" s="190"/>
    </row>
    <row r="22" spans="1:20" ht="21.75" customHeight="1" x14ac:dyDescent="0.2">
      <c r="A22" s="60" t="s">
        <v>21</v>
      </c>
      <c r="B22" s="228" t="s">
        <v>188</v>
      </c>
      <c r="C22" s="229"/>
      <c r="D22" s="6" t="s">
        <v>189</v>
      </c>
      <c r="E22" s="11">
        <v>0</v>
      </c>
      <c r="F22" s="227">
        <v>0</v>
      </c>
      <c r="G22" s="227"/>
      <c r="H22" s="61" t="s">
        <v>168</v>
      </c>
      <c r="I22" s="62">
        <v>1</v>
      </c>
      <c r="J22" s="179"/>
      <c r="K22" s="176"/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/>
      <c r="S22" s="21">
        <f t="shared" si="4"/>
        <v>0</v>
      </c>
      <c r="T22" s="190"/>
    </row>
    <row r="23" spans="1:20" ht="18.75" customHeight="1" x14ac:dyDescent="0.2">
      <c r="A23" s="172" t="s">
        <v>6</v>
      </c>
      <c r="B23" s="172"/>
      <c r="C23" s="173" t="s">
        <v>190</v>
      </c>
      <c r="D23" s="173"/>
      <c r="E23" s="173"/>
      <c r="F23" s="173"/>
      <c r="G23" s="173"/>
      <c r="H23" s="173"/>
      <c r="I23" s="173"/>
      <c r="J23" s="173"/>
      <c r="K23" s="133"/>
      <c r="L23" s="5">
        <f>+L24</f>
        <v>0</v>
      </c>
      <c r="M23" s="5">
        <f t="shared" ref="M23:Q23" si="5">+M24</f>
        <v>0</v>
      </c>
      <c r="N23" s="5">
        <f t="shared" si="5"/>
        <v>0</v>
      </c>
      <c r="O23" s="5">
        <f t="shared" si="5"/>
        <v>0</v>
      </c>
      <c r="P23" s="5">
        <f t="shared" si="5"/>
        <v>0</v>
      </c>
      <c r="Q23" s="5">
        <f t="shared" si="5"/>
        <v>0</v>
      </c>
      <c r="R23" s="5"/>
      <c r="S23" s="5">
        <f t="shared" ref="S23" si="6">+S24</f>
        <v>0</v>
      </c>
      <c r="T23" s="190"/>
    </row>
    <row r="24" spans="1:20" ht="45" customHeight="1" x14ac:dyDescent="0.2">
      <c r="A24" s="53" t="s">
        <v>20</v>
      </c>
      <c r="B24" s="174" t="s">
        <v>191</v>
      </c>
      <c r="C24" s="174"/>
      <c r="D24" s="54" t="s">
        <v>192</v>
      </c>
      <c r="E24" s="63">
        <v>0</v>
      </c>
      <c r="F24" s="56"/>
      <c r="G24" s="89">
        <f>SUM(F25:G27)</f>
        <v>50000000</v>
      </c>
      <c r="H24" s="57"/>
      <c r="I24" s="63">
        <v>5000</v>
      </c>
      <c r="J24" s="178" t="s">
        <v>150</v>
      </c>
      <c r="K24" s="175" t="s">
        <v>193</v>
      </c>
      <c r="L24" s="59">
        <f>SUM(L25:L27)</f>
        <v>0</v>
      </c>
      <c r="M24" s="59">
        <f t="shared" ref="M24:S24" si="7">SUM(M25:M27)</f>
        <v>0</v>
      </c>
      <c r="N24" s="59">
        <f t="shared" si="7"/>
        <v>0</v>
      </c>
      <c r="O24" s="59">
        <f t="shared" si="7"/>
        <v>0</v>
      </c>
      <c r="P24" s="59">
        <f t="shared" si="7"/>
        <v>0</v>
      </c>
      <c r="Q24" s="59">
        <f t="shared" si="7"/>
        <v>0</v>
      </c>
      <c r="R24" s="59"/>
      <c r="S24" s="59">
        <f t="shared" si="7"/>
        <v>0</v>
      </c>
      <c r="T24" s="190"/>
    </row>
    <row r="25" spans="1:20" ht="21.75" customHeight="1" x14ac:dyDescent="0.2">
      <c r="A25" s="60" t="s">
        <v>21</v>
      </c>
      <c r="B25" s="221" t="s">
        <v>194</v>
      </c>
      <c r="C25" s="221"/>
      <c r="D25" s="6" t="s">
        <v>195</v>
      </c>
      <c r="E25" s="11">
        <v>0</v>
      </c>
      <c r="F25" s="227">
        <v>0</v>
      </c>
      <c r="G25" s="227"/>
      <c r="H25" s="61" t="s">
        <v>168</v>
      </c>
      <c r="I25" s="62">
        <v>0</v>
      </c>
      <c r="J25" s="179"/>
      <c r="K25" s="176"/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/>
      <c r="S25" s="21">
        <f t="shared" ref="S25:S27" si="8">SUM(L25:R25)</f>
        <v>0</v>
      </c>
      <c r="T25" s="190"/>
    </row>
    <row r="26" spans="1:20" ht="21.75" customHeight="1" x14ac:dyDescent="0.2">
      <c r="A26" s="60" t="s">
        <v>21</v>
      </c>
      <c r="B26" s="221" t="s">
        <v>194</v>
      </c>
      <c r="C26" s="221"/>
      <c r="D26" s="6" t="s">
        <v>196</v>
      </c>
      <c r="E26" s="11">
        <v>0</v>
      </c>
      <c r="F26" s="227">
        <v>0</v>
      </c>
      <c r="G26" s="227"/>
      <c r="H26" s="61" t="s">
        <v>168</v>
      </c>
      <c r="I26" s="62">
        <v>0</v>
      </c>
      <c r="J26" s="179"/>
      <c r="K26" s="176"/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/>
      <c r="S26" s="21">
        <f t="shared" si="8"/>
        <v>0</v>
      </c>
      <c r="T26" s="190"/>
    </row>
    <row r="27" spans="1:20" ht="21.75" customHeight="1" x14ac:dyDescent="0.2">
      <c r="A27" s="60" t="s">
        <v>21</v>
      </c>
      <c r="B27" s="221" t="s">
        <v>197</v>
      </c>
      <c r="C27" s="221"/>
      <c r="D27" s="6" t="s">
        <v>198</v>
      </c>
      <c r="E27" s="11">
        <v>0</v>
      </c>
      <c r="F27" s="227">
        <v>50000000</v>
      </c>
      <c r="G27" s="227"/>
      <c r="H27" s="61" t="s">
        <v>168</v>
      </c>
      <c r="I27" s="62">
        <v>1</v>
      </c>
      <c r="J27" s="180"/>
      <c r="K27" s="177"/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/>
      <c r="S27" s="21">
        <f t="shared" si="8"/>
        <v>0</v>
      </c>
      <c r="T27" s="190"/>
    </row>
    <row r="28" spans="1:20" ht="18.75" customHeight="1" x14ac:dyDescent="0.2">
      <c r="A28" s="172" t="s">
        <v>6</v>
      </c>
      <c r="B28" s="172"/>
      <c r="C28" s="173" t="s">
        <v>199</v>
      </c>
      <c r="D28" s="173"/>
      <c r="E28" s="173"/>
      <c r="F28" s="173"/>
      <c r="G28" s="173"/>
      <c r="H28" s="173"/>
      <c r="I28" s="173"/>
      <c r="J28" s="173"/>
      <c r="K28" s="133"/>
      <c r="L28" s="5">
        <f>+L29</f>
        <v>0</v>
      </c>
      <c r="M28" s="5">
        <f t="shared" ref="M28:S28" si="9">+M29</f>
        <v>0</v>
      </c>
      <c r="N28" s="5">
        <f t="shared" si="9"/>
        <v>0</v>
      </c>
      <c r="O28" s="5">
        <f t="shared" si="9"/>
        <v>25000000</v>
      </c>
      <c r="P28" s="5">
        <f t="shared" si="9"/>
        <v>0</v>
      </c>
      <c r="Q28" s="5">
        <f t="shared" si="9"/>
        <v>0</v>
      </c>
      <c r="R28" s="5"/>
      <c r="S28" s="5">
        <f t="shared" si="9"/>
        <v>25000000</v>
      </c>
      <c r="T28" s="190"/>
    </row>
    <row r="29" spans="1:20" ht="45" customHeight="1" x14ac:dyDescent="0.2">
      <c r="A29" s="53" t="s">
        <v>20</v>
      </c>
      <c r="B29" s="174" t="s">
        <v>200</v>
      </c>
      <c r="C29" s="174"/>
      <c r="D29" s="54" t="s">
        <v>201</v>
      </c>
      <c r="E29" s="63">
        <v>16</v>
      </c>
      <c r="F29" s="56"/>
      <c r="G29" s="89">
        <f>SUM(F30)</f>
        <v>75000000</v>
      </c>
      <c r="H29" s="57"/>
      <c r="I29" s="63">
        <v>30</v>
      </c>
      <c r="J29" s="178" t="s">
        <v>149</v>
      </c>
      <c r="K29" s="175" t="s">
        <v>202</v>
      </c>
      <c r="L29" s="59">
        <f>SUM(L30)</f>
        <v>0</v>
      </c>
      <c r="M29" s="59">
        <f t="shared" ref="M29:S29" si="10">SUM(M30)</f>
        <v>0</v>
      </c>
      <c r="N29" s="59">
        <f t="shared" si="10"/>
        <v>0</v>
      </c>
      <c r="O29" s="59">
        <f t="shared" si="10"/>
        <v>25000000</v>
      </c>
      <c r="P29" s="59">
        <f t="shared" si="10"/>
        <v>0</v>
      </c>
      <c r="Q29" s="59">
        <f t="shared" si="10"/>
        <v>0</v>
      </c>
      <c r="R29" s="59"/>
      <c r="S29" s="59">
        <f t="shared" si="10"/>
        <v>25000000</v>
      </c>
      <c r="T29" s="190"/>
    </row>
    <row r="30" spans="1:20" ht="21.75" customHeight="1" x14ac:dyDescent="0.2">
      <c r="A30" s="60" t="s">
        <v>21</v>
      </c>
      <c r="B30" s="221" t="s">
        <v>203</v>
      </c>
      <c r="C30" s="221"/>
      <c r="D30" s="6" t="s">
        <v>204</v>
      </c>
      <c r="E30" s="11">
        <v>0</v>
      </c>
      <c r="F30" s="227">
        <v>75000000</v>
      </c>
      <c r="G30" s="227"/>
      <c r="H30" s="61" t="s">
        <v>168</v>
      </c>
      <c r="I30" s="62">
        <v>80</v>
      </c>
      <c r="J30" s="180"/>
      <c r="K30" s="177"/>
      <c r="L30" s="7">
        <v>0</v>
      </c>
      <c r="M30" s="7">
        <v>0</v>
      </c>
      <c r="N30" s="7">
        <v>0</v>
      </c>
      <c r="O30" s="7">
        <v>25000000</v>
      </c>
      <c r="P30" s="7">
        <v>0</v>
      </c>
      <c r="Q30" s="7">
        <v>0</v>
      </c>
      <c r="R30" s="7" t="s">
        <v>205</v>
      </c>
      <c r="S30" s="21">
        <f t="shared" ref="S30" si="11">SUM(L30:R30)</f>
        <v>25000000</v>
      </c>
      <c r="T30" s="190"/>
    </row>
    <row r="31" spans="1:20" ht="18.75" customHeight="1" x14ac:dyDescent="0.2">
      <c r="A31" s="172" t="s">
        <v>6</v>
      </c>
      <c r="B31" s="172"/>
      <c r="C31" s="173" t="s">
        <v>206</v>
      </c>
      <c r="D31" s="173"/>
      <c r="E31" s="173"/>
      <c r="F31" s="173"/>
      <c r="G31" s="173"/>
      <c r="H31" s="173"/>
      <c r="I31" s="173"/>
      <c r="J31" s="173"/>
      <c r="K31" s="133"/>
      <c r="L31" s="5">
        <f>+L32</f>
        <v>0</v>
      </c>
      <c r="M31" s="5">
        <f t="shared" ref="M31:Q31" si="12">+M32</f>
        <v>0</v>
      </c>
      <c r="N31" s="5">
        <f t="shared" si="12"/>
        <v>0</v>
      </c>
      <c r="O31" s="5">
        <f t="shared" si="12"/>
        <v>83106044</v>
      </c>
      <c r="P31" s="5">
        <f t="shared" si="12"/>
        <v>0</v>
      </c>
      <c r="Q31" s="5">
        <f t="shared" si="12"/>
        <v>0</v>
      </c>
      <c r="R31" s="5"/>
      <c r="S31" s="5">
        <f t="shared" ref="S31" si="13">+S32</f>
        <v>83106044</v>
      </c>
      <c r="T31" s="190"/>
    </row>
    <row r="32" spans="1:20" ht="45" customHeight="1" x14ac:dyDescent="0.2">
      <c r="A32" s="53" t="s">
        <v>20</v>
      </c>
      <c r="B32" s="174" t="s">
        <v>207</v>
      </c>
      <c r="C32" s="174"/>
      <c r="D32" s="54" t="s">
        <v>208</v>
      </c>
      <c r="E32" s="63">
        <v>0</v>
      </c>
      <c r="F32" s="56"/>
      <c r="G32" s="89">
        <f>SUM(F33:G34)</f>
        <v>40000000</v>
      </c>
      <c r="H32" s="57"/>
      <c r="I32" s="63">
        <v>30</v>
      </c>
      <c r="J32" s="178" t="s">
        <v>127</v>
      </c>
      <c r="K32" s="175" t="s">
        <v>209</v>
      </c>
      <c r="L32" s="59">
        <f>SUM(L33:L34)</f>
        <v>0</v>
      </c>
      <c r="M32" s="59">
        <f t="shared" ref="M32:S32" si="14">SUM(M33:M34)</f>
        <v>0</v>
      </c>
      <c r="N32" s="59">
        <f t="shared" si="14"/>
        <v>0</v>
      </c>
      <c r="O32" s="59">
        <f t="shared" si="14"/>
        <v>83106044</v>
      </c>
      <c r="P32" s="59">
        <f t="shared" si="14"/>
        <v>0</v>
      </c>
      <c r="Q32" s="59">
        <f t="shared" si="14"/>
        <v>0</v>
      </c>
      <c r="R32" s="59"/>
      <c r="S32" s="59">
        <f t="shared" si="14"/>
        <v>83106044</v>
      </c>
      <c r="T32" s="190"/>
    </row>
    <row r="33" spans="1:20" ht="21.75" customHeight="1" x14ac:dyDescent="0.2">
      <c r="A33" s="60" t="s">
        <v>21</v>
      </c>
      <c r="B33" s="221" t="s">
        <v>210</v>
      </c>
      <c r="C33" s="221"/>
      <c r="D33" s="6" t="s">
        <v>211</v>
      </c>
      <c r="E33" s="11">
        <v>0</v>
      </c>
      <c r="F33" s="227">
        <v>5000000</v>
      </c>
      <c r="G33" s="227"/>
      <c r="H33" s="61" t="s">
        <v>168</v>
      </c>
      <c r="I33" s="62">
        <v>10</v>
      </c>
      <c r="J33" s="179"/>
      <c r="K33" s="176"/>
      <c r="L33" s="7">
        <v>0</v>
      </c>
      <c r="M33" s="7">
        <v>0</v>
      </c>
      <c r="N33" s="7">
        <v>0</v>
      </c>
      <c r="O33" s="7">
        <v>20000000</v>
      </c>
      <c r="P33" s="7">
        <v>0</v>
      </c>
      <c r="Q33" s="7">
        <v>0</v>
      </c>
      <c r="R33" s="7" t="s">
        <v>205</v>
      </c>
      <c r="S33" s="21">
        <f t="shared" ref="S33:S34" si="15">SUM(L33:R33)</f>
        <v>20000000</v>
      </c>
      <c r="T33" s="190"/>
    </row>
    <row r="34" spans="1:20" ht="21.75" customHeight="1" x14ac:dyDescent="0.2">
      <c r="A34" s="60" t="s">
        <v>21</v>
      </c>
      <c r="B34" s="221" t="s">
        <v>212</v>
      </c>
      <c r="C34" s="221"/>
      <c r="D34" s="6" t="s">
        <v>213</v>
      </c>
      <c r="E34" s="11">
        <v>0</v>
      </c>
      <c r="F34" s="227">
        <v>35000000</v>
      </c>
      <c r="G34" s="227"/>
      <c r="H34" s="61" t="s">
        <v>168</v>
      </c>
      <c r="I34" s="62">
        <v>150</v>
      </c>
      <c r="J34" s="180"/>
      <c r="K34" s="177"/>
      <c r="L34" s="7">
        <v>0</v>
      </c>
      <c r="M34" s="7">
        <v>0</v>
      </c>
      <c r="N34" s="7">
        <v>0</v>
      </c>
      <c r="O34" s="7">
        <f>25000000+38106044</f>
        <v>63106044</v>
      </c>
      <c r="P34" s="7">
        <v>0</v>
      </c>
      <c r="Q34" s="7">
        <v>0</v>
      </c>
      <c r="R34" s="7" t="s">
        <v>881</v>
      </c>
      <c r="S34" s="21">
        <f t="shared" si="15"/>
        <v>63106044</v>
      </c>
      <c r="T34" s="190"/>
    </row>
    <row r="35" spans="1:20" ht="18.75" customHeight="1" x14ac:dyDescent="0.2">
      <c r="A35" s="172" t="s">
        <v>6</v>
      </c>
      <c r="B35" s="172"/>
      <c r="C35" s="173" t="s">
        <v>214</v>
      </c>
      <c r="D35" s="173"/>
      <c r="E35" s="173"/>
      <c r="F35" s="173"/>
      <c r="G35" s="173"/>
      <c r="H35" s="173"/>
      <c r="I35" s="173"/>
      <c r="J35" s="173"/>
      <c r="K35" s="133"/>
      <c r="L35" s="5">
        <f>+L36</f>
        <v>0</v>
      </c>
      <c r="M35" s="5">
        <f t="shared" ref="M35:S35" si="16">+M36</f>
        <v>0</v>
      </c>
      <c r="N35" s="5">
        <f t="shared" si="16"/>
        <v>0</v>
      </c>
      <c r="O35" s="5">
        <f t="shared" si="16"/>
        <v>0</v>
      </c>
      <c r="P35" s="5">
        <f t="shared" si="16"/>
        <v>0</v>
      </c>
      <c r="Q35" s="5">
        <f t="shared" si="16"/>
        <v>0</v>
      </c>
      <c r="R35" s="5"/>
      <c r="S35" s="5">
        <f t="shared" si="16"/>
        <v>0</v>
      </c>
      <c r="T35" s="190"/>
    </row>
    <row r="36" spans="1:20" ht="45" x14ac:dyDescent="0.2">
      <c r="A36" s="53" t="s">
        <v>20</v>
      </c>
      <c r="B36" s="174" t="s">
        <v>215</v>
      </c>
      <c r="C36" s="174"/>
      <c r="D36" s="54" t="s">
        <v>216</v>
      </c>
      <c r="E36" s="63">
        <v>0</v>
      </c>
      <c r="F36" s="64"/>
      <c r="G36" s="89">
        <f>SUM(F37:G39)</f>
        <v>200000000</v>
      </c>
      <c r="H36" s="57"/>
      <c r="I36" s="65">
        <v>3</v>
      </c>
      <c r="J36" s="225" t="s">
        <v>138</v>
      </c>
      <c r="K36" s="226" t="s">
        <v>165</v>
      </c>
      <c r="L36" s="59">
        <f>SUM(L37:L39)</f>
        <v>0</v>
      </c>
      <c r="M36" s="59">
        <f t="shared" ref="M36:S36" si="17">SUM(M37:M39)</f>
        <v>0</v>
      </c>
      <c r="N36" s="59">
        <f t="shared" si="17"/>
        <v>0</v>
      </c>
      <c r="O36" s="59">
        <f t="shared" si="17"/>
        <v>0</v>
      </c>
      <c r="P36" s="59">
        <f t="shared" si="17"/>
        <v>0</v>
      </c>
      <c r="Q36" s="59">
        <f t="shared" si="17"/>
        <v>0</v>
      </c>
      <c r="R36" s="59"/>
      <c r="S36" s="59">
        <f t="shared" si="17"/>
        <v>0</v>
      </c>
      <c r="T36" s="190"/>
    </row>
    <row r="37" spans="1:20" ht="21.75" customHeight="1" x14ac:dyDescent="0.2">
      <c r="A37" s="60" t="s">
        <v>21</v>
      </c>
      <c r="B37" s="221" t="s">
        <v>217</v>
      </c>
      <c r="C37" s="221"/>
      <c r="D37" s="6" t="s">
        <v>218</v>
      </c>
      <c r="E37" s="11">
        <v>0</v>
      </c>
      <c r="F37" s="227">
        <v>100000000</v>
      </c>
      <c r="G37" s="227"/>
      <c r="H37" s="61" t="s">
        <v>168</v>
      </c>
      <c r="I37" s="62">
        <v>1</v>
      </c>
      <c r="J37" s="225"/>
      <c r="K37" s="226"/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/>
      <c r="S37" s="21">
        <f t="shared" ref="S37:S39" si="18">SUM(L37:R37)</f>
        <v>0</v>
      </c>
      <c r="T37" s="190"/>
    </row>
    <row r="38" spans="1:20" ht="21.75" customHeight="1" x14ac:dyDescent="0.2">
      <c r="A38" s="60" t="s">
        <v>21</v>
      </c>
      <c r="B38" s="221" t="s">
        <v>219</v>
      </c>
      <c r="C38" s="221"/>
      <c r="D38" s="6" t="s">
        <v>220</v>
      </c>
      <c r="E38" s="11">
        <v>0</v>
      </c>
      <c r="F38" s="227">
        <v>100000000</v>
      </c>
      <c r="G38" s="227"/>
      <c r="H38" s="61" t="s">
        <v>168</v>
      </c>
      <c r="I38" s="62">
        <v>1</v>
      </c>
      <c r="J38" s="225"/>
      <c r="K38" s="226"/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/>
      <c r="S38" s="21">
        <f t="shared" si="18"/>
        <v>0</v>
      </c>
      <c r="T38" s="190"/>
    </row>
    <row r="39" spans="1:20" ht="21.75" customHeight="1" x14ac:dyDescent="0.2">
      <c r="A39" s="60" t="s">
        <v>21</v>
      </c>
      <c r="B39" s="221" t="s">
        <v>221</v>
      </c>
      <c r="C39" s="221"/>
      <c r="D39" s="6" t="s">
        <v>222</v>
      </c>
      <c r="E39" s="11">
        <v>0</v>
      </c>
      <c r="F39" s="227">
        <v>0</v>
      </c>
      <c r="G39" s="227"/>
      <c r="H39" s="61" t="s">
        <v>168</v>
      </c>
      <c r="I39" s="62">
        <v>0</v>
      </c>
      <c r="J39" s="225"/>
      <c r="K39" s="226"/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7">
        <v>0</v>
      </c>
      <c r="R39" s="7"/>
      <c r="S39" s="21">
        <f t="shared" si="18"/>
        <v>0</v>
      </c>
      <c r="T39" s="190"/>
    </row>
    <row r="40" spans="1:20" ht="15" customHeight="1" x14ac:dyDescent="0.2">
      <c r="A40" s="188" t="s">
        <v>5</v>
      </c>
      <c r="B40" s="188"/>
      <c r="C40" s="189" t="s">
        <v>223</v>
      </c>
      <c r="D40" s="189"/>
      <c r="E40" s="189"/>
      <c r="F40" s="189"/>
      <c r="G40" s="189"/>
      <c r="H40" s="189"/>
      <c r="I40" s="189"/>
      <c r="J40" s="189"/>
      <c r="K40" s="132"/>
      <c r="L40" s="4">
        <f t="shared" ref="L40:Q40" si="19">+L41+L52</f>
        <v>0</v>
      </c>
      <c r="M40" s="4">
        <f t="shared" si="19"/>
        <v>0</v>
      </c>
      <c r="N40" s="4">
        <f t="shared" si="19"/>
        <v>0</v>
      </c>
      <c r="O40" s="4">
        <f t="shared" si="19"/>
        <v>70000000</v>
      </c>
      <c r="P40" s="4">
        <f t="shared" si="19"/>
        <v>0</v>
      </c>
      <c r="Q40" s="4">
        <f t="shared" si="19"/>
        <v>0</v>
      </c>
      <c r="R40" s="4"/>
      <c r="S40" s="4">
        <f>+S41+S52</f>
        <v>70000000</v>
      </c>
      <c r="T40" s="190"/>
    </row>
    <row r="41" spans="1:20" ht="18.75" customHeight="1" x14ac:dyDescent="0.2">
      <c r="A41" s="172" t="s">
        <v>6</v>
      </c>
      <c r="B41" s="172"/>
      <c r="C41" s="182" t="s">
        <v>224</v>
      </c>
      <c r="D41" s="183"/>
      <c r="E41" s="183"/>
      <c r="F41" s="183"/>
      <c r="G41" s="183"/>
      <c r="H41" s="183"/>
      <c r="I41" s="183"/>
      <c r="J41" s="184"/>
      <c r="K41" s="133"/>
      <c r="L41" s="5">
        <f>+L42</f>
        <v>0</v>
      </c>
      <c r="M41" s="5">
        <f t="shared" ref="M41:S41" si="20">+M42</f>
        <v>0</v>
      </c>
      <c r="N41" s="5">
        <f t="shared" si="20"/>
        <v>0</v>
      </c>
      <c r="O41" s="5">
        <f t="shared" si="20"/>
        <v>0</v>
      </c>
      <c r="P41" s="5">
        <f t="shared" si="20"/>
        <v>0</v>
      </c>
      <c r="Q41" s="5">
        <f t="shared" si="20"/>
        <v>0</v>
      </c>
      <c r="R41" s="5"/>
      <c r="S41" s="5">
        <f t="shared" si="20"/>
        <v>0</v>
      </c>
      <c r="T41" s="190"/>
    </row>
    <row r="42" spans="1:20" ht="22.5" customHeight="1" x14ac:dyDescent="0.2">
      <c r="A42" s="53" t="s">
        <v>20</v>
      </c>
      <c r="B42" s="174" t="s">
        <v>225</v>
      </c>
      <c r="C42" s="174"/>
      <c r="D42" s="54" t="s">
        <v>226</v>
      </c>
      <c r="E42" s="55">
        <v>0.25</v>
      </c>
      <c r="F42" s="64"/>
      <c r="G42" s="89">
        <f>SUM(F43:G43)</f>
        <v>0</v>
      </c>
      <c r="H42" s="57"/>
      <c r="I42" s="55">
        <v>0.3</v>
      </c>
      <c r="J42" s="178" t="s">
        <v>147</v>
      </c>
      <c r="K42" s="175" t="s">
        <v>227</v>
      </c>
      <c r="L42" s="59">
        <f t="shared" ref="L42:Q42" si="21">SUM(L43:L51)</f>
        <v>0</v>
      </c>
      <c r="M42" s="59">
        <f t="shared" si="21"/>
        <v>0</v>
      </c>
      <c r="N42" s="59">
        <f t="shared" si="21"/>
        <v>0</v>
      </c>
      <c r="O42" s="59">
        <f t="shared" si="21"/>
        <v>0</v>
      </c>
      <c r="P42" s="59">
        <f t="shared" si="21"/>
        <v>0</v>
      </c>
      <c r="Q42" s="59">
        <f t="shared" si="21"/>
        <v>0</v>
      </c>
      <c r="R42" s="59"/>
      <c r="S42" s="59">
        <f>SUM(S43:S51)</f>
        <v>0</v>
      </c>
      <c r="T42" s="190"/>
    </row>
    <row r="43" spans="1:20" ht="21.75" customHeight="1" x14ac:dyDescent="0.2">
      <c r="A43" s="66" t="s">
        <v>21</v>
      </c>
      <c r="B43" s="221" t="s">
        <v>228</v>
      </c>
      <c r="C43" s="221"/>
      <c r="D43" s="6" t="s">
        <v>229</v>
      </c>
      <c r="E43" s="62">
        <v>0</v>
      </c>
      <c r="F43" s="223">
        <v>0</v>
      </c>
      <c r="G43" s="224"/>
      <c r="H43" s="61" t="s">
        <v>168</v>
      </c>
      <c r="I43" s="62">
        <v>1</v>
      </c>
      <c r="J43" s="179"/>
      <c r="K43" s="176"/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/>
      <c r="S43" s="21">
        <f t="shared" ref="S43:S51" si="22">SUM(L43:R43)</f>
        <v>0</v>
      </c>
      <c r="T43" s="190"/>
    </row>
    <row r="44" spans="1:20" ht="21.75" customHeight="1" x14ac:dyDescent="0.2">
      <c r="A44" s="66" t="s">
        <v>21</v>
      </c>
      <c r="B44" s="221" t="s">
        <v>230</v>
      </c>
      <c r="C44" s="221"/>
      <c r="D44" s="6" t="s">
        <v>231</v>
      </c>
      <c r="E44" s="62">
        <v>0</v>
      </c>
      <c r="F44" s="223">
        <v>0</v>
      </c>
      <c r="G44" s="224"/>
      <c r="H44" s="61" t="s">
        <v>168</v>
      </c>
      <c r="I44" s="62">
        <v>0</v>
      </c>
      <c r="J44" s="179"/>
      <c r="K44" s="176"/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/>
      <c r="S44" s="21">
        <f t="shared" si="22"/>
        <v>0</v>
      </c>
      <c r="T44" s="190"/>
    </row>
    <row r="45" spans="1:20" ht="21.75" customHeight="1" x14ac:dyDescent="0.2">
      <c r="A45" s="66" t="s">
        <v>21</v>
      </c>
      <c r="B45" s="221" t="s">
        <v>232</v>
      </c>
      <c r="C45" s="221"/>
      <c r="D45" s="6" t="s">
        <v>233</v>
      </c>
      <c r="E45" s="62">
        <v>0</v>
      </c>
      <c r="F45" s="62"/>
      <c r="G45" s="91">
        <v>2000000000</v>
      </c>
      <c r="H45" s="61"/>
      <c r="I45" s="62">
        <v>1</v>
      </c>
      <c r="J45" s="179"/>
      <c r="K45" s="176"/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/>
      <c r="S45" s="21">
        <f t="shared" si="22"/>
        <v>0</v>
      </c>
      <c r="T45" s="190"/>
    </row>
    <row r="46" spans="1:20" ht="21.75" customHeight="1" x14ac:dyDescent="0.2">
      <c r="A46" s="66" t="s">
        <v>21</v>
      </c>
      <c r="B46" s="221" t="s">
        <v>234</v>
      </c>
      <c r="C46" s="221"/>
      <c r="D46" s="6" t="s">
        <v>235</v>
      </c>
      <c r="E46" s="62">
        <v>0</v>
      </c>
      <c r="F46" s="223">
        <v>0</v>
      </c>
      <c r="G46" s="224"/>
      <c r="H46" s="61" t="s">
        <v>168</v>
      </c>
      <c r="I46" s="62">
        <v>50</v>
      </c>
      <c r="J46" s="179"/>
      <c r="K46" s="176"/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/>
      <c r="S46" s="21">
        <f t="shared" si="22"/>
        <v>0</v>
      </c>
      <c r="T46" s="190"/>
    </row>
    <row r="47" spans="1:20" ht="21.75" customHeight="1" x14ac:dyDescent="0.2">
      <c r="A47" s="66" t="s">
        <v>21</v>
      </c>
      <c r="B47" s="221" t="s">
        <v>236</v>
      </c>
      <c r="C47" s="221"/>
      <c r="D47" s="6" t="s">
        <v>237</v>
      </c>
      <c r="E47" s="62">
        <v>0</v>
      </c>
      <c r="F47" s="62"/>
      <c r="G47" s="91">
        <v>0</v>
      </c>
      <c r="H47" s="61"/>
      <c r="I47" s="62">
        <v>1</v>
      </c>
      <c r="J47" s="179"/>
      <c r="K47" s="176"/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/>
      <c r="S47" s="21">
        <f t="shared" si="22"/>
        <v>0</v>
      </c>
      <c r="T47" s="190"/>
    </row>
    <row r="48" spans="1:20" ht="21.75" customHeight="1" x14ac:dyDescent="0.2">
      <c r="A48" s="66" t="s">
        <v>21</v>
      </c>
      <c r="B48" s="221" t="s">
        <v>238</v>
      </c>
      <c r="C48" s="221"/>
      <c r="D48" s="6" t="s">
        <v>239</v>
      </c>
      <c r="E48" s="62">
        <v>0</v>
      </c>
      <c r="F48" s="223">
        <v>10000000</v>
      </c>
      <c r="G48" s="224"/>
      <c r="H48" s="61" t="s">
        <v>168</v>
      </c>
      <c r="I48" s="62">
        <v>5</v>
      </c>
      <c r="J48" s="179"/>
      <c r="K48" s="176"/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/>
      <c r="S48" s="21">
        <f t="shared" si="22"/>
        <v>0</v>
      </c>
      <c r="T48" s="190"/>
    </row>
    <row r="49" spans="1:21" ht="21.75" customHeight="1" x14ac:dyDescent="0.2">
      <c r="A49" s="66" t="s">
        <v>21</v>
      </c>
      <c r="B49" s="221" t="s">
        <v>240</v>
      </c>
      <c r="C49" s="221"/>
      <c r="D49" s="6" t="s">
        <v>241</v>
      </c>
      <c r="E49" s="62">
        <v>0</v>
      </c>
      <c r="F49" s="62"/>
      <c r="G49" s="91">
        <v>5000000</v>
      </c>
      <c r="H49" s="61"/>
      <c r="I49" s="62">
        <v>2</v>
      </c>
      <c r="J49" s="179"/>
      <c r="K49" s="176"/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/>
      <c r="S49" s="21">
        <f t="shared" si="22"/>
        <v>0</v>
      </c>
      <c r="T49" s="190"/>
    </row>
    <row r="50" spans="1:21" ht="21.75" customHeight="1" x14ac:dyDescent="0.2">
      <c r="A50" s="66" t="s">
        <v>21</v>
      </c>
      <c r="B50" s="221" t="s">
        <v>242</v>
      </c>
      <c r="C50" s="221"/>
      <c r="D50" s="6" t="s">
        <v>243</v>
      </c>
      <c r="E50" s="62">
        <v>0</v>
      </c>
      <c r="F50" s="223">
        <v>15000000</v>
      </c>
      <c r="G50" s="224"/>
      <c r="H50" s="61" t="s">
        <v>168</v>
      </c>
      <c r="I50" s="62">
        <v>1</v>
      </c>
      <c r="J50" s="179"/>
      <c r="K50" s="176"/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/>
      <c r="S50" s="21">
        <f t="shared" si="22"/>
        <v>0</v>
      </c>
      <c r="T50" s="190"/>
    </row>
    <row r="51" spans="1:21" ht="21.75" customHeight="1" x14ac:dyDescent="0.2">
      <c r="A51" s="66" t="s">
        <v>21</v>
      </c>
      <c r="B51" s="221" t="s">
        <v>244</v>
      </c>
      <c r="C51" s="221"/>
      <c r="D51" s="6" t="s">
        <v>245</v>
      </c>
      <c r="E51" s="62">
        <v>0</v>
      </c>
      <c r="F51" s="62"/>
      <c r="G51" s="91">
        <v>0</v>
      </c>
      <c r="H51" s="61"/>
      <c r="I51" s="62">
        <v>0</v>
      </c>
      <c r="J51" s="180"/>
      <c r="K51" s="177"/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/>
      <c r="S51" s="21">
        <f t="shared" si="22"/>
        <v>0</v>
      </c>
      <c r="T51" s="190"/>
    </row>
    <row r="52" spans="1:21" ht="18.75" customHeight="1" x14ac:dyDescent="0.2">
      <c r="A52" s="172" t="s">
        <v>6</v>
      </c>
      <c r="B52" s="172"/>
      <c r="C52" s="182" t="s">
        <v>246</v>
      </c>
      <c r="D52" s="183"/>
      <c r="E52" s="183"/>
      <c r="F52" s="183"/>
      <c r="G52" s="183"/>
      <c r="H52" s="183"/>
      <c r="I52" s="183"/>
      <c r="J52" s="184"/>
      <c r="K52" s="133"/>
      <c r="L52" s="5">
        <f>+L53</f>
        <v>0</v>
      </c>
      <c r="M52" s="5">
        <f t="shared" ref="M52:Q52" si="23">+M53</f>
        <v>0</v>
      </c>
      <c r="N52" s="5">
        <f t="shared" si="23"/>
        <v>0</v>
      </c>
      <c r="O52" s="5">
        <f t="shared" si="23"/>
        <v>70000000</v>
      </c>
      <c r="P52" s="5">
        <f t="shared" si="23"/>
        <v>0</v>
      </c>
      <c r="Q52" s="5">
        <f t="shared" si="23"/>
        <v>0</v>
      </c>
      <c r="R52" s="5"/>
      <c r="S52" s="5">
        <f t="shared" ref="S52" si="24">+S53</f>
        <v>70000000</v>
      </c>
      <c r="T52" s="190"/>
    </row>
    <row r="53" spans="1:21" ht="56.25" customHeight="1" x14ac:dyDescent="0.2">
      <c r="A53" s="53" t="s">
        <v>20</v>
      </c>
      <c r="B53" s="174" t="s">
        <v>247</v>
      </c>
      <c r="C53" s="174"/>
      <c r="D53" s="54" t="s">
        <v>248</v>
      </c>
      <c r="E53" s="63">
        <v>2</v>
      </c>
      <c r="F53" s="64"/>
      <c r="G53" s="89">
        <f>SUM(F54:G55)</f>
        <v>6000000</v>
      </c>
      <c r="H53" s="57"/>
      <c r="I53" s="63">
        <v>5</v>
      </c>
      <c r="J53" s="178" t="s">
        <v>147</v>
      </c>
      <c r="K53" s="175" t="s">
        <v>227</v>
      </c>
      <c r="L53" s="59">
        <f>SUM(L54:L62)</f>
        <v>0</v>
      </c>
      <c r="M53" s="59">
        <f t="shared" ref="M53:S53" si="25">SUM(M54:M62)</f>
        <v>0</v>
      </c>
      <c r="N53" s="59">
        <f t="shared" si="25"/>
        <v>0</v>
      </c>
      <c r="O53" s="59">
        <f t="shared" si="25"/>
        <v>70000000</v>
      </c>
      <c r="P53" s="59">
        <f t="shared" si="25"/>
        <v>0</v>
      </c>
      <c r="Q53" s="59">
        <f t="shared" si="25"/>
        <v>0</v>
      </c>
      <c r="R53" s="59"/>
      <c r="S53" s="59">
        <f t="shared" si="25"/>
        <v>70000000</v>
      </c>
      <c r="T53" s="190"/>
    </row>
    <row r="54" spans="1:21" ht="21.75" customHeight="1" x14ac:dyDescent="0.2">
      <c r="A54" s="66" t="s">
        <v>21</v>
      </c>
      <c r="B54" s="221" t="s">
        <v>249</v>
      </c>
      <c r="C54" s="221"/>
      <c r="D54" s="6" t="s">
        <v>250</v>
      </c>
      <c r="E54" s="62">
        <v>0</v>
      </c>
      <c r="F54" s="223">
        <v>3000000</v>
      </c>
      <c r="G54" s="224"/>
      <c r="H54" s="61"/>
      <c r="I54" s="62">
        <v>10</v>
      </c>
      <c r="J54" s="179"/>
      <c r="K54" s="176"/>
      <c r="L54" s="7">
        <v>0</v>
      </c>
      <c r="M54" s="7">
        <v>0</v>
      </c>
      <c r="N54" s="7">
        <v>0</v>
      </c>
      <c r="O54" s="7">
        <v>20000000</v>
      </c>
      <c r="P54" s="7">
        <v>0</v>
      </c>
      <c r="Q54" s="7">
        <v>0</v>
      </c>
      <c r="R54" s="7"/>
      <c r="S54" s="21">
        <f t="shared" ref="S54:S62" si="26">SUM(L54:R54)</f>
        <v>20000000</v>
      </c>
      <c r="T54" s="190"/>
    </row>
    <row r="55" spans="1:21" ht="21.75" customHeight="1" x14ac:dyDescent="0.2">
      <c r="A55" s="66" t="s">
        <v>21</v>
      </c>
      <c r="B55" s="221" t="s">
        <v>251</v>
      </c>
      <c r="C55" s="221"/>
      <c r="D55" s="6" t="s">
        <v>252</v>
      </c>
      <c r="E55" s="62">
        <v>0</v>
      </c>
      <c r="F55" s="62"/>
      <c r="G55" s="223">
        <v>3000000</v>
      </c>
      <c r="H55" s="224"/>
      <c r="I55" s="62">
        <v>10</v>
      </c>
      <c r="J55" s="179"/>
      <c r="K55" s="176"/>
      <c r="L55" s="7">
        <v>0</v>
      </c>
      <c r="M55" s="7">
        <v>0</v>
      </c>
      <c r="N55" s="7">
        <v>0</v>
      </c>
      <c r="O55" s="7">
        <v>10000000</v>
      </c>
      <c r="P55" s="7">
        <v>0</v>
      </c>
      <c r="Q55" s="7">
        <v>0</v>
      </c>
      <c r="R55" s="7"/>
      <c r="S55" s="21">
        <f t="shared" si="26"/>
        <v>10000000</v>
      </c>
      <c r="T55" s="190"/>
    </row>
    <row r="56" spans="1:21" ht="21.75" customHeight="1" x14ac:dyDescent="0.2">
      <c r="A56" s="66" t="s">
        <v>21</v>
      </c>
      <c r="B56" s="221" t="s">
        <v>253</v>
      </c>
      <c r="C56" s="221"/>
      <c r="D56" s="6" t="s">
        <v>254</v>
      </c>
      <c r="E56" s="62">
        <v>0</v>
      </c>
      <c r="F56" s="223">
        <v>3000000</v>
      </c>
      <c r="G56" s="224"/>
      <c r="H56" s="61"/>
      <c r="I56" s="62">
        <v>10</v>
      </c>
      <c r="J56" s="179"/>
      <c r="K56" s="176"/>
      <c r="L56" s="7">
        <v>0</v>
      </c>
      <c r="M56" s="7">
        <v>0</v>
      </c>
      <c r="N56" s="7">
        <v>0</v>
      </c>
      <c r="O56" s="7">
        <v>20000000</v>
      </c>
      <c r="P56" s="7">
        <v>0</v>
      </c>
      <c r="Q56" s="7">
        <v>0</v>
      </c>
      <c r="R56" s="7"/>
      <c r="S56" s="21">
        <f t="shared" si="26"/>
        <v>20000000</v>
      </c>
      <c r="T56" s="190"/>
    </row>
    <row r="57" spans="1:21" ht="21.75" customHeight="1" x14ac:dyDescent="0.2">
      <c r="A57" s="66" t="s">
        <v>21</v>
      </c>
      <c r="B57" s="221" t="s">
        <v>255</v>
      </c>
      <c r="C57" s="221"/>
      <c r="D57" s="6" t="s">
        <v>256</v>
      </c>
      <c r="E57" s="62">
        <v>0</v>
      </c>
      <c r="F57" s="62"/>
      <c r="G57" s="223">
        <v>3000000</v>
      </c>
      <c r="H57" s="224"/>
      <c r="I57" s="62">
        <v>10</v>
      </c>
      <c r="J57" s="179"/>
      <c r="K57" s="176"/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/>
      <c r="S57" s="21">
        <f t="shared" si="26"/>
        <v>0</v>
      </c>
      <c r="T57" s="190"/>
    </row>
    <row r="58" spans="1:21" ht="21.75" customHeight="1" x14ac:dyDescent="0.2">
      <c r="A58" s="66" t="s">
        <v>21</v>
      </c>
      <c r="B58" s="221" t="s">
        <v>257</v>
      </c>
      <c r="C58" s="221"/>
      <c r="D58" s="6" t="s">
        <v>258</v>
      </c>
      <c r="E58" s="62">
        <v>0</v>
      </c>
      <c r="F58" s="223">
        <v>3000000</v>
      </c>
      <c r="G58" s="224"/>
      <c r="H58" s="61" t="s">
        <v>168</v>
      </c>
      <c r="I58" s="62">
        <v>0</v>
      </c>
      <c r="J58" s="179"/>
      <c r="K58" s="176"/>
      <c r="L58" s="7">
        <v>0</v>
      </c>
      <c r="M58" s="7">
        <v>0</v>
      </c>
      <c r="N58" s="7">
        <v>0</v>
      </c>
      <c r="O58" s="7">
        <v>5000000</v>
      </c>
      <c r="P58" s="7">
        <v>0</v>
      </c>
      <c r="Q58" s="7">
        <v>0</v>
      </c>
      <c r="R58" s="7"/>
      <c r="S58" s="21">
        <f t="shared" si="26"/>
        <v>5000000</v>
      </c>
      <c r="T58" s="190"/>
    </row>
    <row r="59" spans="1:21" ht="21.75" customHeight="1" x14ac:dyDescent="0.2">
      <c r="A59" s="66" t="s">
        <v>21</v>
      </c>
      <c r="B59" s="221" t="s">
        <v>259</v>
      </c>
      <c r="C59" s="221"/>
      <c r="D59" s="6" t="s">
        <v>260</v>
      </c>
      <c r="E59" s="62">
        <v>0</v>
      </c>
      <c r="F59" s="62"/>
      <c r="G59" s="91">
        <v>3000000</v>
      </c>
      <c r="H59" s="61"/>
      <c r="I59" s="62">
        <v>1</v>
      </c>
      <c r="J59" s="179"/>
      <c r="K59" s="176"/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/>
      <c r="S59" s="21">
        <f t="shared" si="26"/>
        <v>0</v>
      </c>
      <c r="T59" s="190"/>
    </row>
    <row r="60" spans="1:21" ht="21.75" customHeight="1" x14ac:dyDescent="0.2">
      <c r="A60" s="66" t="s">
        <v>21</v>
      </c>
      <c r="B60" s="221" t="s">
        <v>261</v>
      </c>
      <c r="C60" s="221"/>
      <c r="D60" s="6" t="s">
        <v>262</v>
      </c>
      <c r="E60" s="62">
        <v>0</v>
      </c>
      <c r="F60" s="223">
        <v>0</v>
      </c>
      <c r="G60" s="224"/>
      <c r="H60" s="61" t="s">
        <v>168</v>
      </c>
      <c r="I60" s="62">
        <v>0</v>
      </c>
      <c r="J60" s="179"/>
      <c r="K60" s="176"/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/>
      <c r="S60" s="21">
        <f t="shared" si="26"/>
        <v>0</v>
      </c>
      <c r="T60" s="190"/>
    </row>
    <row r="61" spans="1:21" ht="21.75" customHeight="1" x14ac:dyDescent="0.2">
      <c r="A61" s="66" t="s">
        <v>21</v>
      </c>
      <c r="B61" s="221" t="s">
        <v>263</v>
      </c>
      <c r="C61" s="221"/>
      <c r="D61" s="6" t="s">
        <v>264</v>
      </c>
      <c r="E61" s="62">
        <v>0</v>
      </c>
      <c r="F61" s="62"/>
      <c r="G61" s="91">
        <v>2000000</v>
      </c>
      <c r="H61" s="61"/>
      <c r="I61" s="62">
        <v>0</v>
      </c>
      <c r="J61" s="179"/>
      <c r="K61" s="176"/>
      <c r="L61" s="7">
        <v>0</v>
      </c>
      <c r="M61" s="7">
        <v>0</v>
      </c>
      <c r="N61" s="7">
        <v>0</v>
      </c>
      <c r="O61" s="7">
        <v>15000000</v>
      </c>
      <c r="P61" s="7">
        <v>0</v>
      </c>
      <c r="Q61" s="7">
        <v>0</v>
      </c>
      <c r="R61" s="7"/>
      <c r="S61" s="21">
        <f t="shared" si="26"/>
        <v>15000000</v>
      </c>
      <c r="T61" s="190"/>
    </row>
    <row r="62" spans="1:21" ht="21.75" customHeight="1" thickBot="1" x14ac:dyDescent="0.25">
      <c r="A62" s="66" t="s">
        <v>21</v>
      </c>
      <c r="B62" s="221" t="s">
        <v>265</v>
      </c>
      <c r="C62" s="221"/>
      <c r="D62" s="6" t="s">
        <v>266</v>
      </c>
      <c r="E62" s="62">
        <v>0</v>
      </c>
      <c r="F62" s="223">
        <v>20000000</v>
      </c>
      <c r="G62" s="224"/>
      <c r="H62" s="61" t="s">
        <v>168</v>
      </c>
      <c r="I62" s="62">
        <v>20</v>
      </c>
      <c r="J62" s="180"/>
      <c r="K62" s="177"/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/>
      <c r="S62" s="21">
        <f t="shared" si="26"/>
        <v>0</v>
      </c>
      <c r="T62" s="190"/>
    </row>
    <row r="63" spans="1:21" s="148" customFormat="1" ht="13.5" thickBot="1" x14ac:dyDescent="0.25">
      <c r="A63" s="192" t="s">
        <v>33</v>
      </c>
      <c r="B63" s="192"/>
      <c r="C63" s="191" t="s">
        <v>34</v>
      </c>
      <c r="D63" s="191"/>
      <c r="E63" s="191"/>
      <c r="F63" s="191"/>
      <c r="G63" s="191"/>
      <c r="H63" s="191"/>
      <c r="I63" s="191"/>
      <c r="J63" s="191"/>
      <c r="K63" s="146"/>
      <c r="L63" s="130">
        <f>+L64</f>
        <v>0</v>
      </c>
      <c r="M63" s="130">
        <f t="shared" ref="M63:Q63" si="27">+M64</f>
        <v>0</v>
      </c>
      <c r="N63" s="130">
        <f t="shared" si="27"/>
        <v>80402814</v>
      </c>
      <c r="O63" s="130">
        <f t="shared" si="27"/>
        <v>0</v>
      </c>
      <c r="P63" s="130">
        <f t="shared" si="27"/>
        <v>0</v>
      </c>
      <c r="Q63" s="130">
        <f t="shared" si="27"/>
        <v>73559321.989999995</v>
      </c>
      <c r="R63" s="130"/>
      <c r="S63" s="130">
        <f>+S64</f>
        <v>153962135.99000001</v>
      </c>
      <c r="T63" s="190"/>
    </row>
    <row r="64" spans="1:21" ht="12.75" customHeight="1" x14ac:dyDescent="0.2">
      <c r="A64" s="188" t="s">
        <v>5</v>
      </c>
      <c r="B64" s="188"/>
      <c r="C64" s="189" t="s">
        <v>267</v>
      </c>
      <c r="D64" s="189"/>
      <c r="E64" s="189"/>
      <c r="F64" s="189"/>
      <c r="G64" s="189"/>
      <c r="H64" s="189"/>
      <c r="I64" s="189"/>
      <c r="J64" s="189"/>
      <c r="K64" s="132"/>
      <c r="L64" s="4">
        <f t="shared" ref="L64:Q64" si="28">+L65+L75+L80+L84</f>
        <v>0</v>
      </c>
      <c r="M64" s="4">
        <f t="shared" si="28"/>
        <v>0</v>
      </c>
      <c r="N64" s="4">
        <f>+N65+N75+N80+N84</f>
        <v>80402814</v>
      </c>
      <c r="O64" s="4">
        <f t="shared" si="28"/>
        <v>0</v>
      </c>
      <c r="P64" s="4">
        <f t="shared" si="28"/>
        <v>0</v>
      </c>
      <c r="Q64" s="4">
        <f t="shared" si="28"/>
        <v>73559321.989999995</v>
      </c>
      <c r="R64" s="4"/>
      <c r="S64" s="4">
        <f>+S65+S75+S80+S84</f>
        <v>153962135.99000001</v>
      </c>
      <c r="T64" s="190"/>
      <c r="U64" s="170"/>
    </row>
    <row r="65" spans="1:20" x14ac:dyDescent="0.2">
      <c r="A65" s="172" t="s">
        <v>6</v>
      </c>
      <c r="B65" s="172"/>
      <c r="C65" s="173" t="s">
        <v>268</v>
      </c>
      <c r="D65" s="173"/>
      <c r="E65" s="173"/>
      <c r="F65" s="173"/>
      <c r="G65" s="173"/>
      <c r="H65" s="173"/>
      <c r="I65" s="173"/>
      <c r="J65" s="173"/>
      <c r="K65" s="133"/>
      <c r="L65" s="5">
        <f>+L66</f>
        <v>0</v>
      </c>
      <c r="M65" s="5">
        <f t="shared" ref="M65:Q65" si="29">+M66</f>
        <v>0</v>
      </c>
      <c r="N65" s="5">
        <f t="shared" si="29"/>
        <v>70402814</v>
      </c>
      <c r="O65" s="5">
        <f t="shared" si="29"/>
        <v>0</v>
      </c>
      <c r="P65" s="5">
        <f t="shared" si="29"/>
        <v>0</v>
      </c>
      <c r="Q65" s="5">
        <f t="shared" si="29"/>
        <v>73559321.989999995</v>
      </c>
      <c r="R65" s="5"/>
      <c r="S65" s="5">
        <f>+S66</f>
        <v>143962135.99000001</v>
      </c>
      <c r="T65" s="190"/>
    </row>
    <row r="66" spans="1:20" ht="56.25" x14ac:dyDescent="0.2">
      <c r="A66" s="53" t="s">
        <v>20</v>
      </c>
      <c r="B66" s="174" t="s">
        <v>269</v>
      </c>
      <c r="C66" s="174"/>
      <c r="D66" s="54" t="s">
        <v>270</v>
      </c>
      <c r="E66" s="63">
        <v>0</v>
      </c>
      <c r="F66" s="64"/>
      <c r="G66" s="89">
        <f>SUM(F67:G74)</f>
        <v>100000000</v>
      </c>
      <c r="H66" s="57"/>
      <c r="I66" s="63">
        <v>2</v>
      </c>
      <c r="J66" s="178" t="s">
        <v>118</v>
      </c>
      <c r="K66" s="175" t="s">
        <v>271</v>
      </c>
      <c r="L66" s="59">
        <f>SUM(L67:L74)</f>
        <v>0</v>
      </c>
      <c r="M66" s="59">
        <f t="shared" ref="M66:P66" si="30">SUM(M67:M74)</f>
        <v>0</v>
      </c>
      <c r="N66" s="59">
        <f t="shared" si="30"/>
        <v>70402814</v>
      </c>
      <c r="O66" s="59">
        <f t="shared" si="30"/>
        <v>0</v>
      </c>
      <c r="P66" s="59">
        <f t="shared" si="30"/>
        <v>0</v>
      </c>
      <c r="Q66" s="59">
        <f>SUM(Q67:Q74)</f>
        <v>73559321.989999995</v>
      </c>
      <c r="R66" s="59"/>
      <c r="S66" s="59">
        <f>SUM(S67:S74)</f>
        <v>143962135.99000001</v>
      </c>
      <c r="T66" s="190"/>
    </row>
    <row r="67" spans="1:20" ht="67.5" customHeight="1" x14ac:dyDescent="0.2">
      <c r="A67" s="8" t="s">
        <v>21</v>
      </c>
      <c r="B67" s="222" t="s">
        <v>272</v>
      </c>
      <c r="C67" s="222"/>
      <c r="D67" s="6" t="s">
        <v>273</v>
      </c>
      <c r="E67" s="67"/>
      <c r="F67" s="68"/>
      <c r="G67" s="154">
        <v>100000000</v>
      </c>
      <c r="H67" s="68"/>
      <c r="I67" s="69">
        <v>0</v>
      </c>
      <c r="J67" s="179"/>
      <c r="K67" s="176"/>
      <c r="L67" s="70">
        <v>0</v>
      </c>
      <c r="M67" s="70">
        <v>0</v>
      </c>
      <c r="N67" s="70">
        <v>0</v>
      </c>
      <c r="O67" s="70">
        <v>0</v>
      </c>
      <c r="P67" s="70">
        <v>0</v>
      </c>
      <c r="Q67" s="70">
        <v>0</v>
      </c>
      <c r="R67" s="70"/>
      <c r="S67" s="21">
        <f t="shared" ref="S67:S69" si="31">SUM(L67:R67)</f>
        <v>0</v>
      </c>
      <c r="T67" s="190"/>
    </row>
    <row r="68" spans="1:20" ht="22.5" customHeight="1" x14ac:dyDescent="0.2">
      <c r="A68" s="8" t="s">
        <v>21</v>
      </c>
      <c r="B68" s="221" t="s">
        <v>274</v>
      </c>
      <c r="C68" s="221"/>
      <c r="D68" s="6" t="s">
        <v>275</v>
      </c>
      <c r="E68" s="67"/>
      <c r="F68" s="68"/>
      <c r="G68" s="154">
        <v>0</v>
      </c>
      <c r="H68" s="68"/>
      <c r="I68" s="69">
        <v>0</v>
      </c>
      <c r="J68" s="179"/>
      <c r="K68" s="176"/>
      <c r="L68" s="70">
        <v>0</v>
      </c>
      <c r="M68" s="70">
        <v>0</v>
      </c>
      <c r="N68" s="70">
        <v>0</v>
      </c>
      <c r="O68" s="70">
        <v>0</v>
      </c>
      <c r="P68" s="70">
        <v>0</v>
      </c>
      <c r="Q68" s="70">
        <v>73559321.989999995</v>
      </c>
      <c r="R68" s="70" t="s">
        <v>870</v>
      </c>
      <c r="S68" s="21">
        <f t="shared" si="31"/>
        <v>73559321.989999995</v>
      </c>
      <c r="T68" s="190"/>
    </row>
    <row r="69" spans="1:20" ht="32.25" customHeight="1" x14ac:dyDescent="0.2">
      <c r="A69" s="8" t="s">
        <v>21</v>
      </c>
      <c r="B69" s="221" t="s">
        <v>276</v>
      </c>
      <c r="C69" s="221"/>
      <c r="D69" s="6" t="s">
        <v>277</v>
      </c>
      <c r="E69" s="67"/>
      <c r="F69" s="68"/>
      <c r="G69" s="154">
        <v>0</v>
      </c>
      <c r="H69" s="68"/>
      <c r="I69" s="69">
        <v>0</v>
      </c>
      <c r="J69" s="179"/>
      <c r="K69" s="176"/>
      <c r="L69" s="70">
        <v>0</v>
      </c>
      <c r="M69" s="70">
        <v>0</v>
      </c>
      <c r="N69" s="70">
        <v>50402814</v>
      </c>
      <c r="O69" s="70">
        <v>0</v>
      </c>
      <c r="P69" s="70">
        <v>0</v>
      </c>
      <c r="Q69" s="70">
        <v>0</v>
      </c>
      <c r="R69" s="70"/>
      <c r="S69" s="21">
        <f t="shared" si="31"/>
        <v>50402814</v>
      </c>
      <c r="T69" s="190"/>
    </row>
    <row r="70" spans="1:20" ht="22.5" customHeight="1" x14ac:dyDescent="0.2">
      <c r="A70" s="8" t="s">
        <v>21</v>
      </c>
      <c r="B70" s="221" t="s">
        <v>278</v>
      </c>
      <c r="C70" s="221"/>
      <c r="D70" s="6" t="s">
        <v>279</v>
      </c>
      <c r="E70" s="67"/>
      <c r="F70" s="68"/>
      <c r="G70" s="154">
        <v>0</v>
      </c>
      <c r="H70" s="68"/>
      <c r="I70" s="69">
        <v>0</v>
      </c>
      <c r="J70" s="179"/>
      <c r="K70" s="176"/>
      <c r="L70" s="70">
        <v>0</v>
      </c>
      <c r="M70" s="70">
        <v>0</v>
      </c>
      <c r="N70" s="70">
        <v>0</v>
      </c>
      <c r="O70" s="70">
        <v>0</v>
      </c>
      <c r="P70" s="70">
        <v>0</v>
      </c>
      <c r="Q70" s="70">
        <v>0</v>
      </c>
      <c r="R70" s="70"/>
      <c r="S70" s="21">
        <f t="shared" ref="S70:S71" si="32">SUM(L70:R70)</f>
        <v>0</v>
      </c>
      <c r="T70" s="190"/>
    </row>
    <row r="71" spans="1:20" ht="22.5" customHeight="1" x14ac:dyDescent="0.2">
      <c r="A71" s="8" t="s">
        <v>21</v>
      </c>
      <c r="B71" s="221" t="s">
        <v>280</v>
      </c>
      <c r="C71" s="221"/>
      <c r="D71" s="6" t="s">
        <v>281</v>
      </c>
      <c r="E71" s="67"/>
      <c r="F71" s="68"/>
      <c r="G71" s="154">
        <v>0</v>
      </c>
      <c r="H71" s="68"/>
      <c r="I71" s="69">
        <v>1</v>
      </c>
      <c r="J71" s="179"/>
      <c r="K71" s="176"/>
      <c r="L71" s="70">
        <v>0</v>
      </c>
      <c r="M71" s="70">
        <v>0</v>
      </c>
      <c r="N71" s="70">
        <v>20000000</v>
      </c>
      <c r="O71" s="70">
        <v>0</v>
      </c>
      <c r="P71" s="70">
        <v>0</v>
      </c>
      <c r="Q71" s="70"/>
      <c r="R71" s="70"/>
      <c r="S71" s="21">
        <f t="shared" si="32"/>
        <v>20000000</v>
      </c>
      <c r="T71" s="190"/>
    </row>
    <row r="72" spans="1:20" ht="22.5" customHeight="1" x14ac:dyDescent="0.2">
      <c r="A72" s="8" t="s">
        <v>21</v>
      </c>
      <c r="B72" s="221" t="s">
        <v>282</v>
      </c>
      <c r="C72" s="221"/>
      <c r="D72" s="6" t="s">
        <v>283</v>
      </c>
      <c r="E72" s="67"/>
      <c r="F72" s="68"/>
      <c r="G72" s="154">
        <v>0</v>
      </c>
      <c r="H72" s="68"/>
      <c r="I72" s="69">
        <v>0</v>
      </c>
      <c r="J72" s="179"/>
      <c r="K72" s="176"/>
      <c r="L72" s="70">
        <v>0</v>
      </c>
      <c r="M72" s="70">
        <v>0</v>
      </c>
      <c r="N72" s="70">
        <v>0</v>
      </c>
      <c r="O72" s="70">
        <v>0</v>
      </c>
      <c r="P72" s="70">
        <v>0</v>
      </c>
      <c r="Q72" s="70">
        <v>0</v>
      </c>
      <c r="R72" s="70"/>
      <c r="S72" s="21">
        <f t="shared" ref="S72:S74" si="33">SUM(L72:R72)</f>
        <v>0</v>
      </c>
      <c r="T72" s="190"/>
    </row>
    <row r="73" spans="1:20" ht="22.5" customHeight="1" x14ac:dyDescent="0.2">
      <c r="A73" s="8" t="s">
        <v>21</v>
      </c>
      <c r="B73" s="221" t="s">
        <v>284</v>
      </c>
      <c r="C73" s="221"/>
      <c r="D73" s="6" t="s">
        <v>285</v>
      </c>
      <c r="E73" s="67"/>
      <c r="F73" s="68"/>
      <c r="G73" s="154">
        <v>0</v>
      </c>
      <c r="H73" s="68"/>
      <c r="I73" s="69">
        <v>0</v>
      </c>
      <c r="J73" s="179"/>
      <c r="K73" s="176"/>
      <c r="L73" s="70">
        <v>0</v>
      </c>
      <c r="M73" s="70">
        <v>0</v>
      </c>
      <c r="N73" s="70">
        <v>0</v>
      </c>
      <c r="O73" s="70">
        <v>0</v>
      </c>
      <c r="P73" s="70">
        <v>0</v>
      </c>
      <c r="Q73" s="70">
        <v>0</v>
      </c>
      <c r="R73" s="70"/>
      <c r="S73" s="21">
        <f t="shared" si="33"/>
        <v>0</v>
      </c>
      <c r="T73" s="190"/>
    </row>
    <row r="74" spans="1:20" ht="22.5" customHeight="1" x14ac:dyDescent="0.2">
      <c r="A74" s="8" t="s">
        <v>21</v>
      </c>
      <c r="B74" s="221" t="s">
        <v>286</v>
      </c>
      <c r="C74" s="221"/>
      <c r="D74" s="6" t="s">
        <v>287</v>
      </c>
      <c r="E74" s="67"/>
      <c r="F74" s="68"/>
      <c r="G74" s="154">
        <v>0</v>
      </c>
      <c r="H74" s="68"/>
      <c r="I74" s="69">
        <v>0</v>
      </c>
      <c r="J74" s="180"/>
      <c r="K74" s="177"/>
      <c r="L74" s="70">
        <v>0</v>
      </c>
      <c r="M74" s="70">
        <v>0</v>
      </c>
      <c r="N74" s="70">
        <v>0</v>
      </c>
      <c r="O74" s="70">
        <v>0</v>
      </c>
      <c r="P74" s="70">
        <v>0</v>
      </c>
      <c r="Q74" s="70">
        <v>0</v>
      </c>
      <c r="R74" s="70"/>
      <c r="S74" s="21">
        <f t="shared" si="33"/>
        <v>0</v>
      </c>
      <c r="T74" s="190"/>
    </row>
    <row r="75" spans="1:20" x14ac:dyDescent="0.2">
      <c r="A75" s="172" t="s">
        <v>6</v>
      </c>
      <c r="B75" s="172"/>
      <c r="C75" s="173" t="s">
        <v>288</v>
      </c>
      <c r="D75" s="173"/>
      <c r="E75" s="173"/>
      <c r="F75" s="173"/>
      <c r="G75" s="173"/>
      <c r="H75" s="173"/>
      <c r="I75" s="173"/>
      <c r="J75" s="173"/>
      <c r="K75" s="133"/>
      <c r="L75" s="5">
        <f>+L76</f>
        <v>0</v>
      </c>
      <c r="M75" s="5">
        <f t="shared" ref="M75:S75" si="34">+M76</f>
        <v>0</v>
      </c>
      <c r="N75" s="5">
        <f t="shared" si="34"/>
        <v>10000000</v>
      </c>
      <c r="O75" s="5">
        <f t="shared" si="34"/>
        <v>0</v>
      </c>
      <c r="P75" s="5">
        <f t="shared" si="34"/>
        <v>0</v>
      </c>
      <c r="Q75" s="5">
        <f t="shared" si="34"/>
        <v>0</v>
      </c>
      <c r="R75" s="5"/>
      <c r="S75" s="5">
        <f t="shared" si="34"/>
        <v>10000000</v>
      </c>
      <c r="T75" s="190"/>
    </row>
    <row r="76" spans="1:20" ht="45" customHeight="1" x14ac:dyDescent="0.2">
      <c r="A76" s="53" t="s">
        <v>20</v>
      </c>
      <c r="B76" s="174" t="s">
        <v>289</v>
      </c>
      <c r="C76" s="174"/>
      <c r="D76" s="54" t="s">
        <v>290</v>
      </c>
      <c r="E76" s="63">
        <v>0</v>
      </c>
      <c r="F76" s="64"/>
      <c r="G76" s="89">
        <f>SUM(F77:G78)</f>
        <v>20000000</v>
      </c>
      <c r="H76" s="57"/>
      <c r="I76" s="63">
        <v>1</v>
      </c>
      <c r="J76" s="215" t="s">
        <v>132</v>
      </c>
      <c r="K76" s="218">
        <v>2020852500017</v>
      </c>
      <c r="L76" s="59">
        <f>SUM(L77:L79)</f>
        <v>0</v>
      </c>
      <c r="M76" s="59">
        <f t="shared" ref="M76:S76" si="35">SUM(M77:M79)</f>
        <v>0</v>
      </c>
      <c r="N76" s="59">
        <f t="shared" si="35"/>
        <v>10000000</v>
      </c>
      <c r="O76" s="59">
        <f t="shared" si="35"/>
        <v>0</v>
      </c>
      <c r="P76" s="59">
        <f t="shared" si="35"/>
        <v>0</v>
      </c>
      <c r="Q76" s="59">
        <f t="shared" si="35"/>
        <v>0</v>
      </c>
      <c r="R76" s="59"/>
      <c r="S76" s="59">
        <f t="shared" si="35"/>
        <v>10000000</v>
      </c>
      <c r="T76" s="190"/>
    </row>
    <row r="77" spans="1:20" x14ac:dyDescent="0.2">
      <c r="A77" s="8" t="s">
        <v>21</v>
      </c>
      <c r="B77" s="221" t="s">
        <v>291</v>
      </c>
      <c r="C77" s="221"/>
      <c r="D77" s="6" t="s">
        <v>292</v>
      </c>
      <c r="E77" s="67"/>
      <c r="F77" s="68"/>
      <c r="G77" s="154">
        <v>10000000</v>
      </c>
      <c r="H77" s="68"/>
      <c r="I77" s="69">
        <v>1</v>
      </c>
      <c r="J77" s="216"/>
      <c r="K77" s="219"/>
      <c r="L77" s="70">
        <f t="shared" ref="L77:Q77" si="36">+L81</f>
        <v>0</v>
      </c>
      <c r="M77" s="70">
        <f t="shared" si="36"/>
        <v>0</v>
      </c>
      <c r="N77" s="70">
        <f t="shared" si="36"/>
        <v>0</v>
      </c>
      <c r="O77" s="70">
        <f t="shared" si="36"/>
        <v>0</v>
      </c>
      <c r="P77" s="70">
        <f t="shared" si="36"/>
        <v>0</v>
      </c>
      <c r="Q77" s="70">
        <f t="shared" si="36"/>
        <v>0</v>
      </c>
      <c r="R77" s="70"/>
      <c r="S77" s="21">
        <f t="shared" ref="S77:S79" si="37">SUM(L77:R77)</f>
        <v>0</v>
      </c>
      <c r="T77" s="190"/>
    </row>
    <row r="78" spans="1:20" ht="22.5" customHeight="1" x14ac:dyDescent="0.2">
      <c r="A78" s="8" t="s">
        <v>21</v>
      </c>
      <c r="B78" s="221" t="s">
        <v>293</v>
      </c>
      <c r="C78" s="221"/>
      <c r="D78" s="6" t="s">
        <v>294</v>
      </c>
      <c r="E78" s="67"/>
      <c r="F78" s="68"/>
      <c r="G78" s="154">
        <v>10000000</v>
      </c>
      <c r="H78" s="68"/>
      <c r="I78" s="69">
        <v>1</v>
      </c>
      <c r="J78" s="216"/>
      <c r="K78" s="219"/>
      <c r="L78" s="70">
        <v>0</v>
      </c>
      <c r="M78" s="70">
        <v>0</v>
      </c>
      <c r="N78" s="70">
        <v>0</v>
      </c>
      <c r="O78" s="70">
        <v>0</v>
      </c>
      <c r="P78" s="70">
        <v>0</v>
      </c>
      <c r="Q78" s="70">
        <v>0</v>
      </c>
      <c r="R78" s="70"/>
      <c r="S78" s="21">
        <f t="shared" si="37"/>
        <v>0</v>
      </c>
      <c r="T78" s="190"/>
    </row>
    <row r="79" spans="1:20" ht="22.5" customHeight="1" x14ac:dyDescent="0.2">
      <c r="A79" s="8" t="s">
        <v>21</v>
      </c>
      <c r="B79" s="221" t="s">
        <v>295</v>
      </c>
      <c r="C79" s="221"/>
      <c r="D79" s="6" t="s">
        <v>296</v>
      </c>
      <c r="E79" s="67"/>
      <c r="F79" s="68"/>
      <c r="G79" s="154">
        <v>10000000</v>
      </c>
      <c r="H79" s="68"/>
      <c r="I79" s="69">
        <v>1</v>
      </c>
      <c r="J79" s="217"/>
      <c r="K79" s="220"/>
      <c r="L79" s="70">
        <f t="shared" ref="L79:Q79" si="38">+L92</f>
        <v>0</v>
      </c>
      <c r="M79" s="70">
        <f t="shared" si="38"/>
        <v>0</v>
      </c>
      <c r="N79" s="70">
        <v>10000000</v>
      </c>
      <c r="O79" s="70">
        <f t="shared" si="38"/>
        <v>0</v>
      </c>
      <c r="P79" s="70">
        <f t="shared" si="38"/>
        <v>0</v>
      </c>
      <c r="Q79" s="70">
        <f t="shared" si="38"/>
        <v>0</v>
      </c>
      <c r="R79" s="70"/>
      <c r="S79" s="21">
        <f t="shared" si="37"/>
        <v>10000000</v>
      </c>
      <c r="T79" s="190"/>
    </row>
    <row r="80" spans="1:20" x14ac:dyDescent="0.2">
      <c r="A80" s="172" t="s">
        <v>6</v>
      </c>
      <c r="B80" s="172"/>
      <c r="C80" s="173" t="s">
        <v>297</v>
      </c>
      <c r="D80" s="173"/>
      <c r="E80" s="173"/>
      <c r="F80" s="173"/>
      <c r="G80" s="173"/>
      <c r="H80" s="173"/>
      <c r="I80" s="173"/>
      <c r="J80" s="173"/>
      <c r="K80" s="133"/>
      <c r="L80" s="5">
        <f>+L81</f>
        <v>0</v>
      </c>
      <c r="M80" s="5">
        <f t="shared" ref="M80:S80" si="39">+M81</f>
        <v>0</v>
      </c>
      <c r="N80" s="5">
        <f t="shared" si="39"/>
        <v>0</v>
      </c>
      <c r="O80" s="5">
        <f t="shared" si="39"/>
        <v>0</v>
      </c>
      <c r="P80" s="5">
        <f t="shared" si="39"/>
        <v>0</v>
      </c>
      <c r="Q80" s="5">
        <f t="shared" si="39"/>
        <v>0</v>
      </c>
      <c r="R80" s="5"/>
      <c r="S80" s="5">
        <f t="shared" si="39"/>
        <v>0</v>
      </c>
      <c r="T80" s="190"/>
    </row>
    <row r="81" spans="1:20" ht="22.5" customHeight="1" x14ac:dyDescent="0.2">
      <c r="A81" s="24" t="s">
        <v>20</v>
      </c>
      <c r="B81" s="174" t="s">
        <v>298</v>
      </c>
      <c r="C81" s="174"/>
      <c r="D81" s="25" t="s">
        <v>299</v>
      </c>
      <c r="E81" s="71">
        <v>17</v>
      </c>
      <c r="F81" s="26"/>
      <c r="G81" s="89" t="e">
        <f>SUM(#REF!)</f>
        <v>#REF!</v>
      </c>
      <c r="H81" s="28"/>
      <c r="I81" s="26">
        <v>0.8</v>
      </c>
      <c r="J81" s="178" t="s">
        <v>118</v>
      </c>
      <c r="K81" s="175" t="s">
        <v>271</v>
      </c>
      <c r="L81" s="29">
        <f t="shared" ref="L81:Q81" si="40">SUM(L82:L83)</f>
        <v>0</v>
      </c>
      <c r="M81" s="29">
        <f t="shared" si="40"/>
        <v>0</v>
      </c>
      <c r="N81" s="29">
        <f t="shared" si="40"/>
        <v>0</v>
      </c>
      <c r="O81" s="29">
        <f t="shared" si="40"/>
        <v>0</v>
      </c>
      <c r="P81" s="29">
        <f t="shared" si="40"/>
        <v>0</v>
      </c>
      <c r="Q81" s="29">
        <f t="shared" si="40"/>
        <v>0</v>
      </c>
      <c r="R81" s="29"/>
      <c r="S81" s="29">
        <f>SUM(S82:S83)</f>
        <v>0</v>
      </c>
      <c r="T81" s="190"/>
    </row>
    <row r="82" spans="1:20" ht="27.75" customHeight="1" x14ac:dyDescent="0.2">
      <c r="A82" s="8" t="s">
        <v>21</v>
      </c>
      <c r="B82" s="181" t="s">
        <v>300</v>
      </c>
      <c r="C82" s="181"/>
      <c r="D82" s="6" t="s">
        <v>301</v>
      </c>
      <c r="E82" s="11">
        <v>0</v>
      </c>
      <c r="F82" s="11"/>
      <c r="G82" s="117">
        <v>0</v>
      </c>
      <c r="H82" s="11" t="s">
        <v>24</v>
      </c>
      <c r="I82" s="11">
        <v>0</v>
      </c>
      <c r="J82" s="179"/>
      <c r="K82" s="176"/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/>
      <c r="S82" s="21">
        <f t="shared" ref="S82:S83" si="41">SUM(L82:R82)</f>
        <v>0</v>
      </c>
      <c r="T82" s="190"/>
    </row>
    <row r="83" spans="1:20" ht="22.5" x14ac:dyDescent="0.2">
      <c r="A83" s="8" t="s">
        <v>21</v>
      </c>
      <c r="B83" s="181" t="s">
        <v>302</v>
      </c>
      <c r="C83" s="181"/>
      <c r="D83" s="6" t="s">
        <v>303</v>
      </c>
      <c r="E83" s="11">
        <v>0</v>
      </c>
      <c r="F83" s="11"/>
      <c r="G83" s="117">
        <v>0</v>
      </c>
      <c r="H83" s="11" t="s">
        <v>24</v>
      </c>
      <c r="I83" s="11">
        <v>0</v>
      </c>
      <c r="J83" s="179"/>
      <c r="K83" s="176"/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/>
      <c r="S83" s="21">
        <f t="shared" si="41"/>
        <v>0</v>
      </c>
      <c r="T83" s="190"/>
    </row>
    <row r="84" spans="1:20" x14ac:dyDescent="0.2">
      <c r="A84" s="172" t="s">
        <v>6</v>
      </c>
      <c r="B84" s="172"/>
      <c r="C84" s="173" t="s">
        <v>306</v>
      </c>
      <c r="D84" s="173"/>
      <c r="E84" s="173"/>
      <c r="F84" s="173"/>
      <c r="G84" s="173"/>
      <c r="H84" s="173"/>
      <c r="I84" s="173"/>
      <c r="J84" s="173"/>
      <c r="K84" s="133"/>
      <c r="L84" s="5">
        <f>+L85</f>
        <v>0</v>
      </c>
      <c r="M84" s="5">
        <f t="shared" ref="M84:Q84" si="42">+M85</f>
        <v>0</v>
      </c>
      <c r="N84" s="5">
        <f t="shared" si="42"/>
        <v>0</v>
      </c>
      <c r="O84" s="5">
        <f t="shared" si="42"/>
        <v>0</v>
      </c>
      <c r="P84" s="5">
        <f t="shared" si="42"/>
        <v>0</v>
      </c>
      <c r="Q84" s="5">
        <f t="shared" si="42"/>
        <v>0</v>
      </c>
      <c r="R84" s="5"/>
      <c r="S84" s="5">
        <f t="shared" ref="S84" si="43">+S85</f>
        <v>0</v>
      </c>
      <c r="T84" s="190"/>
    </row>
    <row r="85" spans="1:20" ht="22.5" customHeight="1" x14ac:dyDescent="0.2">
      <c r="A85" s="24" t="s">
        <v>20</v>
      </c>
      <c r="B85" s="174" t="s">
        <v>307</v>
      </c>
      <c r="C85" s="174"/>
      <c r="D85" s="25" t="s">
        <v>308</v>
      </c>
      <c r="E85" s="71">
        <v>17</v>
      </c>
      <c r="F85" s="26"/>
      <c r="G85" s="89">
        <f>SUM(G88)</f>
        <v>0</v>
      </c>
      <c r="H85" s="28"/>
      <c r="I85" s="26">
        <v>0.8</v>
      </c>
      <c r="J85" s="209" t="s">
        <v>151</v>
      </c>
      <c r="K85" s="212" t="s">
        <v>309</v>
      </c>
      <c r="L85" s="29">
        <f>SUM(L86:L91)</f>
        <v>0</v>
      </c>
      <c r="M85" s="29">
        <f t="shared" ref="M85:S85" si="44">SUM(M86:M91)</f>
        <v>0</v>
      </c>
      <c r="N85" s="29">
        <f t="shared" si="44"/>
        <v>0</v>
      </c>
      <c r="O85" s="29">
        <f t="shared" si="44"/>
        <v>0</v>
      </c>
      <c r="P85" s="29">
        <f t="shared" si="44"/>
        <v>0</v>
      </c>
      <c r="Q85" s="29">
        <f t="shared" si="44"/>
        <v>0</v>
      </c>
      <c r="R85" s="29"/>
      <c r="S85" s="29">
        <f t="shared" si="44"/>
        <v>0</v>
      </c>
      <c r="T85" s="190"/>
    </row>
    <row r="86" spans="1:20" ht="27.75" customHeight="1" x14ac:dyDescent="0.2">
      <c r="A86" s="8" t="s">
        <v>21</v>
      </c>
      <c r="B86" s="181" t="s">
        <v>310</v>
      </c>
      <c r="C86" s="181"/>
      <c r="D86" s="6" t="s">
        <v>311</v>
      </c>
      <c r="E86" s="11">
        <v>0</v>
      </c>
      <c r="F86" s="11"/>
      <c r="G86" s="117">
        <v>400000000</v>
      </c>
      <c r="H86" s="11" t="s">
        <v>24</v>
      </c>
      <c r="I86" s="11">
        <v>1</v>
      </c>
      <c r="J86" s="210"/>
      <c r="K86" s="213"/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/>
      <c r="S86" s="21">
        <f t="shared" ref="S86:S91" si="45">SUM(L86:R86)</f>
        <v>0</v>
      </c>
      <c r="T86" s="190"/>
    </row>
    <row r="87" spans="1:20" ht="33.75" customHeight="1" x14ac:dyDescent="0.2">
      <c r="A87" s="8" t="s">
        <v>21</v>
      </c>
      <c r="B87" s="181" t="s">
        <v>312</v>
      </c>
      <c r="C87" s="181"/>
      <c r="D87" s="6" t="s">
        <v>313</v>
      </c>
      <c r="E87" s="11">
        <v>0</v>
      </c>
      <c r="F87" s="11"/>
      <c r="G87" s="117">
        <v>0</v>
      </c>
      <c r="H87" s="11" t="s">
        <v>24</v>
      </c>
      <c r="I87" s="11">
        <v>1</v>
      </c>
      <c r="J87" s="210"/>
      <c r="K87" s="213"/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/>
      <c r="S87" s="21">
        <f t="shared" si="45"/>
        <v>0</v>
      </c>
      <c r="T87" s="190"/>
    </row>
    <row r="88" spans="1:20" ht="33.75" customHeight="1" x14ac:dyDescent="0.2">
      <c r="A88" s="8" t="s">
        <v>21</v>
      </c>
      <c r="B88" s="181" t="s">
        <v>314</v>
      </c>
      <c r="C88" s="181"/>
      <c r="D88" s="6" t="s">
        <v>315</v>
      </c>
      <c r="E88" s="11">
        <v>0</v>
      </c>
      <c r="F88" s="11"/>
      <c r="G88" s="117">
        <v>0</v>
      </c>
      <c r="H88" s="11" t="s">
        <v>24</v>
      </c>
      <c r="I88" s="11">
        <v>3</v>
      </c>
      <c r="J88" s="210"/>
      <c r="K88" s="213"/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/>
      <c r="S88" s="21">
        <f t="shared" si="45"/>
        <v>0</v>
      </c>
      <c r="T88" s="190"/>
    </row>
    <row r="89" spans="1:20" ht="12.75" customHeight="1" x14ac:dyDescent="0.2">
      <c r="A89" s="8" t="s">
        <v>21</v>
      </c>
      <c r="B89" s="181" t="s">
        <v>316</v>
      </c>
      <c r="C89" s="181"/>
      <c r="D89" s="72" t="s">
        <v>317</v>
      </c>
      <c r="E89" s="73"/>
      <c r="F89" s="73"/>
      <c r="G89" s="155">
        <v>10000000</v>
      </c>
      <c r="H89" s="73"/>
      <c r="I89" s="73">
        <v>20000</v>
      </c>
      <c r="J89" s="210"/>
      <c r="K89" s="213"/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4"/>
      <c r="S89" s="21">
        <f t="shared" si="45"/>
        <v>0</v>
      </c>
      <c r="T89" s="190"/>
    </row>
    <row r="90" spans="1:20" ht="22.5" customHeight="1" x14ac:dyDescent="0.2">
      <c r="A90" s="8" t="s">
        <v>21</v>
      </c>
      <c r="B90" s="181" t="s">
        <v>318</v>
      </c>
      <c r="C90" s="181"/>
      <c r="D90" s="72" t="s">
        <v>319</v>
      </c>
      <c r="E90" s="73"/>
      <c r="F90" s="73"/>
      <c r="G90" s="155">
        <v>0</v>
      </c>
      <c r="H90" s="73"/>
      <c r="I90" s="73">
        <v>30</v>
      </c>
      <c r="J90" s="210"/>
      <c r="K90" s="213"/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7">
        <v>0</v>
      </c>
      <c r="R90" s="74"/>
      <c r="S90" s="21">
        <f t="shared" si="45"/>
        <v>0</v>
      </c>
      <c r="T90" s="190"/>
    </row>
    <row r="91" spans="1:20" ht="22.5" x14ac:dyDescent="0.2">
      <c r="A91" s="8" t="s">
        <v>21</v>
      </c>
      <c r="B91" s="181" t="s">
        <v>320</v>
      </c>
      <c r="C91" s="181"/>
      <c r="D91" s="72" t="s">
        <v>321</v>
      </c>
      <c r="E91" s="73"/>
      <c r="F91" s="73"/>
      <c r="G91" s="155">
        <v>10000000</v>
      </c>
      <c r="H91" s="73"/>
      <c r="I91" s="73">
        <v>1</v>
      </c>
      <c r="J91" s="211"/>
      <c r="K91" s="214"/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74"/>
      <c r="S91" s="21">
        <f t="shared" si="45"/>
        <v>0</v>
      </c>
      <c r="T91" s="190"/>
    </row>
    <row r="92" spans="1:20" ht="33.75" customHeight="1" x14ac:dyDescent="0.2">
      <c r="A92" s="185" t="s">
        <v>0</v>
      </c>
      <c r="B92" s="186"/>
      <c r="C92" s="186"/>
      <c r="D92" s="186"/>
      <c r="E92" s="186"/>
      <c r="F92" s="186"/>
      <c r="G92" s="186"/>
      <c r="H92" s="186"/>
      <c r="I92" s="186"/>
      <c r="J92" s="186"/>
      <c r="K92" s="186"/>
      <c r="L92" s="186"/>
      <c r="M92" s="186"/>
      <c r="N92" s="186"/>
      <c r="O92" s="186"/>
      <c r="P92" s="186"/>
      <c r="Q92" s="186"/>
      <c r="R92" s="187"/>
      <c r="S92" s="21">
        <f>+S7+S63</f>
        <v>369068179.99000001</v>
      </c>
      <c r="T92" s="190"/>
    </row>
    <row r="93" spans="1:20" x14ac:dyDescent="0.2">
      <c r="A93" s="8"/>
      <c r="B93" s="131"/>
      <c r="C93" s="131"/>
      <c r="D93" s="6"/>
      <c r="E93" s="9"/>
      <c r="F93" s="12"/>
      <c r="G93" s="92"/>
      <c r="H93" s="13"/>
      <c r="I93" s="9"/>
      <c r="J93" s="15"/>
      <c r="K93" s="16"/>
      <c r="L93" s="7"/>
      <c r="M93" s="7"/>
      <c r="N93" s="7"/>
      <c r="O93" s="7"/>
      <c r="P93" s="7"/>
      <c r="Q93" s="7"/>
      <c r="R93" s="10"/>
      <c r="S93" s="21"/>
      <c r="T93" s="190"/>
    </row>
    <row r="94" spans="1:20" x14ac:dyDescent="0.2">
      <c r="A94" s="8"/>
      <c r="B94" s="131"/>
      <c r="C94" s="131"/>
      <c r="D94" s="6"/>
      <c r="E94" s="9"/>
      <c r="F94" s="12"/>
      <c r="G94" s="92"/>
      <c r="H94" s="13"/>
      <c r="I94" s="9"/>
      <c r="J94" s="15"/>
      <c r="K94" s="16"/>
      <c r="L94" s="7"/>
      <c r="M94" s="7"/>
      <c r="N94" s="7"/>
      <c r="O94" s="7"/>
      <c r="P94" s="7"/>
      <c r="Q94" s="7"/>
      <c r="R94" s="10"/>
      <c r="S94" s="21"/>
      <c r="T94" s="190"/>
    </row>
    <row r="95" spans="1:20" x14ac:dyDescent="0.2">
      <c r="A95" s="8"/>
      <c r="B95" s="131"/>
      <c r="C95" s="131"/>
      <c r="D95" s="6"/>
      <c r="E95" s="9"/>
      <c r="F95" s="12"/>
      <c r="G95" s="92"/>
      <c r="H95" s="13"/>
      <c r="I95" s="9"/>
      <c r="J95" s="15"/>
      <c r="K95" s="16"/>
      <c r="L95" s="7"/>
      <c r="M95" s="7"/>
      <c r="N95" s="7"/>
      <c r="O95" s="7"/>
      <c r="P95" s="7"/>
      <c r="Q95" s="7"/>
      <c r="R95" s="10"/>
      <c r="S95" s="21"/>
      <c r="T95" s="190"/>
    </row>
    <row r="96" spans="1:20" x14ac:dyDescent="0.2">
      <c r="A96" s="8"/>
      <c r="B96" s="131"/>
      <c r="C96" s="131"/>
      <c r="D96" s="6"/>
      <c r="E96" s="9"/>
      <c r="F96" s="12"/>
      <c r="G96" s="92"/>
      <c r="H96" s="13"/>
      <c r="I96" s="9"/>
      <c r="J96" s="15"/>
      <c r="K96" s="16"/>
      <c r="L96" s="7"/>
      <c r="M96" s="7"/>
      <c r="N96" s="7"/>
      <c r="O96" s="7"/>
      <c r="P96" s="7"/>
      <c r="Q96" s="7"/>
      <c r="R96" s="10"/>
      <c r="S96" s="21"/>
      <c r="T96" s="190"/>
    </row>
    <row r="97" spans="1:20" x14ac:dyDescent="0.2">
      <c r="A97" s="8"/>
      <c r="B97" s="131"/>
      <c r="C97" s="131"/>
      <c r="D97" s="6"/>
      <c r="E97" s="9"/>
      <c r="F97" s="12"/>
      <c r="G97" s="92"/>
      <c r="H97" s="13"/>
      <c r="I97" s="9"/>
      <c r="J97" s="15"/>
      <c r="K97" s="16"/>
      <c r="L97" s="7"/>
      <c r="M97" s="7"/>
      <c r="N97" s="7"/>
      <c r="O97" s="7"/>
      <c r="P97" s="7"/>
      <c r="Q97" s="7"/>
      <c r="R97" s="10"/>
      <c r="S97" s="21"/>
      <c r="T97" s="190"/>
    </row>
    <row r="98" spans="1:20" x14ac:dyDescent="0.2">
      <c r="A98" s="8"/>
      <c r="B98" s="131"/>
      <c r="C98" s="131"/>
      <c r="D98" s="6"/>
      <c r="E98" s="9"/>
      <c r="F98" s="12"/>
      <c r="G98" s="92"/>
      <c r="H98" s="13"/>
      <c r="I98" s="9"/>
      <c r="J98" s="15"/>
      <c r="K98" s="16"/>
      <c r="L98" s="7"/>
      <c r="M98" s="7"/>
      <c r="N98" s="7"/>
      <c r="O98" s="7"/>
      <c r="P98" s="7"/>
      <c r="Q98" s="7"/>
      <c r="R98" s="10"/>
      <c r="S98" s="21"/>
      <c r="T98" s="190"/>
    </row>
    <row r="99" spans="1:20" x14ac:dyDescent="0.2">
      <c r="A99" s="8"/>
      <c r="B99" s="131"/>
      <c r="C99" s="131"/>
      <c r="D99" s="6"/>
      <c r="E99" s="9"/>
      <c r="F99" s="12"/>
      <c r="G99" s="92"/>
      <c r="H99" s="13"/>
      <c r="I99" s="9"/>
      <c r="J99" s="15"/>
      <c r="K99" s="16"/>
      <c r="L99" s="7"/>
      <c r="M99" s="7"/>
      <c r="N99" s="7"/>
      <c r="O99" s="7"/>
      <c r="P99" s="7"/>
      <c r="Q99" s="7"/>
      <c r="R99" s="10"/>
      <c r="S99" s="21"/>
      <c r="T99" s="190"/>
    </row>
    <row r="100" spans="1:20" x14ac:dyDescent="0.2">
      <c r="A100" s="8"/>
      <c r="B100" s="131"/>
      <c r="C100" s="131"/>
      <c r="D100" s="6"/>
      <c r="E100" s="9"/>
      <c r="F100" s="12"/>
      <c r="G100" s="92"/>
      <c r="H100" s="13"/>
      <c r="I100" s="9"/>
      <c r="J100" s="15"/>
      <c r="K100" s="16"/>
      <c r="L100" s="7"/>
      <c r="M100" s="7"/>
      <c r="N100" s="7"/>
      <c r="O100" s="7"/>
      <c r="P100" s="7"/>
      <c r="Q100" s="7"/>
      <c r="R100" s="10"/>
      <c r="S100" s="21"/>
      <c r="T100" s="190"/>
    </row>
    <row r="101" spans="1:20" x14ac:dyDescent="0.2">
      <c r="A101" s="8"/>
      <c r="B101" s="131"/>
      <c r="C101" s="131"/>
      <c r="D101" s="6"/>
      <c r="E101" s="9"/>
      <c r="F101" s="12"/>
      <c r="G101" s="92"/>
      <c r="H101" s="13"/>
      <c r="I101" s="9"/>
      <c r="J101" s="15"/>
      <c r="K101" s="16"/>
      <c r="L101" s="7"/>
      <c r="M101" s="7"/>
      <c r="N101" s="7"/>
      <c r="O101" s="7"/>
      <c r="P101" s="7"/>
      <c r="Q101" s="7"/>
      <c r="R101" s="10"/>
      <c r="S101" s="21"/>
      <c r="T101" s="190"/>
    </row>
    <row r="102" spans="1:20" x14ac:dyDescent="0.2">
      <c r="A102" s="8"/>
      <c r="B102" s="131"/>
      <c r="C102" s="131"/>
      <c r="D102" s="6"/>
      <c r="E102" s="9"/>
      <c r="F102" s="12"/>
      <c r="G102" s="92"/>
      <c r="H102" s="13"/>
      <c r="I102" s="9"/>
      <c r="J102" s="15"/>
      <c r="K102" s="16"/>
      <c r="L102" s="7"/>
      <c r="M102" s="7"/>
      <c r="N102" s="7"/>
      <c r="O102" s="7"/>
      <c r="P102" s="7"/>
      <c r="Q102" s="7"/>
      <c r="R102" s="10"/>
      <c r="S102" s="21"/>
      <c r="T102" s="190"/>
    </row>
    <row r="103" spans="1:20" x14ac:dyDescent="0.2">
      <c r="A103" s="8"/>
      <c r="B103" s="131"/>
      <c r="C103" s="131"/>
      <c r="D103" s="6"/>
      <c r="E103" s="9"/>
      <c r="F103" s="12"/>
      <c r="G103" s="92"/>
      <c r="H103" s="13"/>
      <c r="I103" s="9"/>
      <c r="J103" s="15"/>
      <c r="K103" s="16"/>
      <c r="L103" s="7"/>
      <c r="M103" s="7"/>
      <c r="N103" s="7"/>
      <c r="O103" s="7"/>
      <c r="P103" s="7"/>
      <c r="Q103" s="7"/>
      <c r="R103" s="10"/>
      <c r="S103" s="21"/>
      <c r="T103" s="190"/>
    </row>
    <row r="104" spans="1:20" x14ac:dyDescent="0.2">
      <c r="A104" s="8"/>
      <c r="B104" s="131"/>
      <c r="C104" s="131"/>
      <c r="D104" s="6"/>
      <c r="E104" s="9"/>
      <c r="F104" s="12"/>
      <c r="G104" s="92"/>
      <c r="H104" s="13"/>
      <c r="I104" s="9"/>
      <c r="J104" s="15"/>
      <c r="K104" s="16"/>
      <c r="L104" s="7"/>
      <c r="M104" s="7"/>
      <c r="N104" s="7"/>
      <c r="O104" s="7"/>
      <c r="P104" s="7"/>
      <c r="Q104" s="7"/>
      <c r="R104" s="10"/>
      <c r="S104" s="21"/>
      <c r="T104" s="190"/>
    </row>
    <row r="105" spans="1:20" x14ac:dyDescent="0.2">
      <c r="A105" s="8"/>
      <c r="B105" s="131"/>
      <c r="C105" s="131"/>
      <c r="D105" s="6"/>
      <c r="E105" s="9"/>
      <c r="F105" s="12"/>
      <c r="G105" s="92"/>
      <c r="H105" s="13"/>
      <c r="I105" s="9"/>
      <c r="J105" s="15"/>
      <c r="K105" s="16"/>
      <c r="L105" s="7"/>
      <c r="M105" s="7"/>
      <c r="N105" s="7"/>
      <c r="O105" s="7"/>
      <c r="P105" s="7"/>
      <c r="Q105" s="7"/>
      <c r="R105" s="10"/>
      <c r="S105" s="21"/>
      <c r="T105" s="190"/>
    </row>
    <row r="106" spans="1:20" x14ac:dyDescent="0.2">
      <c r="A106" s="8"/>
      <c r="B106" s="131"/>
      <c r="C106" s="131"/>
      <c r="D106" s="6"/>
      <c r="E106" s="9"/>
      <c r="F106" s="12"/>
      <c r="G106" s="92"/>
      <c r="H106" s="13"/>
      <c r="I106" s="9"/>
      <c r="J106" s="15"/>
      <c r="K106" s="16"/>
      <c r="L106" s="7"/>
      <c r="M106" s="7"/>
      <c r="N106" s="7"/>
      <c r="O106" s="7"/>
      <c r="P106" s="7"/>
      <c r="Q106" s="7"/>
      <c r="R106" s="10"/>
      <c r="S106" s="21"/>
      <c r="T106" s="190"/>
    </row>
    <row r="107" spans="1:20" x14ac:dyDescent="0.2">
      <c r="A107" s="8"/>
      <c r="B107" s="131"/>
      <c r="C107" s="131"/>
      <c r="D107" s="6"/>
      <c r="E107" s="9"/>
      <c r="F107" s="12"/>
      <c r="G107" s="92"/>
      <c r="H107" s="13"/>
      <c r="I107" s="9"/>
      <c r="J107" s="15"/>
      <c r="K107" s="16"/>
      <c r="L107" s="7"/>
      <c r="M107" s="7"/>
      <c r="N107" s="7"/>
      <c r="O107" s="7"/>
      <c r="P107" s="7"/>
      <c r="Q107" s="7"/>
      <c r="R107" s="10"/>
      <c r="S107" s="21"/>
      <c r="T107" s="190"/>
    </row>
    <row r="108" spans="1:20" x14ac:dyDescent="0.2">
      <c r="L108" s="1"/>
      <c r="M108" s="1"/>
      <c r="N108" s="1"/>
      <c r="O108" s="1"/>
      <c r="P108" s="1"/>
      <c r="Q108" s="1"/>
      <c r="R108" s="1"/>
      <c r="S108" s="22"/>
      <c r="T108" s="1"/>
    </row>
    <row r="109" spans="1:20" x14ac:dyDescent="0.2">
      <c r="L109" s="1"/>
      <c r="M109" s="1"/>
      <c r="N109" s="1"/>
      <c r="O109" s="1"/>
      <c r="P109" s="1"/>
      <c r="Q109" s="1"/>
      <c r="R109" s="1"/>
      <c r="S109" s="22"/>
      <c r="T109" s="1"/>
    </row>
    <row r="110" spans="1:20" x14ac:dyDescent="0.2">
      <c r="L110" s="1"/>
      <c r="M110" s="1"/>
      <c r="N110" s="1"/>
      <c r="O110" s="1"/>
      <c r="P110" s="1"/>
      <c r="Q110" s="1"/>
      <c r="R110" s="1"/>
      <c r="S110" s="22"/>
      <c r="T110" s="1"/>
    </row>
    <row r="111" spans="1:20" x14ac:dyDescent="0.2">
      <c r="L111" s="1"/>
      <c r="M111" s="1"/>
      <c r="N111" s="1"/>
      <c r="O111" s="1"/>
      <c r="P111" s="1"/>
      <c r="Q111" s="1"/>
      <c r="R111" s="1"/>
      <c r="S111" s="22"/>
      <c r="T111" s="1"/>
    </row>
    <row r="112" spans="1:20" x14ac:dyDescent="0.2">
      <c r="L112" s="1"/>
      <c r="M112" s="1"/>
      <c r="N112" s="1"/>
      <c r="O112" s="1"/>
      <c r="P112" s="1"/>
      <c r="Q112" s="1"/>
      <c r="R112" s="1"/>
      <c r="S112" s="22"/>
      <c r="T112" s="1"/>
    </row>
    <row r="113" spans="10:20" x14ac:dyDescent="0.2">
      <c r="L113" s="1"/>
      <c r="M113" s="1"/>
      <c r="N113" s="1"/>
      <c r="O113" s="1"/>
      <c r="P113" s="1"/>
      <c r="Q113" s="1"/>
      <c r="R113" s="1"/>
      <c r="S113" s="22"/>
      <c r="T113" s="1"/>
    </row>
    <row r="114" spans="10:20" x14ac:dyDescent="0.2">
      <c r="L114" s="1"/>
      <c r="M114" s="1"/>
      <c r="N114" s="1"/>
      <c r="O114" s="1"/>
      <c r="P114" s="1"/>
      <c r="Q114" s="1"/>
      <c r="R114" s="1"/>
      <c r="S114" s="22"/>
      <c r="T114" s="1"/>
    </row>
    <row r="115" spans="10:20" x14ac:dyDescent="0.2">
      <c r="L115" s="1"/>
      <c r="M115" s="1"/>
      <c r="N115" s="1"/>
      <c r="O115" s="1"/>
      <c r="P115" s="1"/>
      <c r="Q115" s="1"/>
      <c r="R115" s="1"/>
      <c r="S115" s="22"/>
      <c r="T115" s="1"/>
    </row>
    <row r="116" spans="10:20" x14ac:dyDescent="0.2">
      <c r="L116" s="1"/>
      <c r="M116" s="1"/>
      <c r="N116" s="1"/>
      <c r="O116" s="1"/>
      <c r="P116" s="1"/>
      <c r="Q116" s="1"/>
      <c r="R116" s="1"/>
      <c r="S116" s="22"/>
      <c r="T116" s="1"/>
    </row>
    <row r="117" spans="10:20" x14ac:dyDescent="0.2">
      <c r="L117" s="1"/>
      <c r="M117" s="1"/>
      <c r="N117" s="1"/>
      <c r="O117" s="1"/>
      <c r="P117" s="1"/>
      <c r="Q117" s="1"/>
      <c r="R117" s="1"/>
      <c r="S117" s="22"/>
      <c r="T117" s="1"/>
    </row>
    <row r="118" spans="10:20" x14ac:dyDescent="0.2">
      <c r="L118" s="1"/>
      <c r="M118" s="1"/>
      <c r="N118" s="1"/>
      <c r="O118" s="1"/>
      <c r="P118" s="1"/>
      <c r="Q118" s="1"/>
      <c r="R118" s="1"/>
      <c r="S118" s="22"/>
      <c r="T118" s="1"/>
    </row>
    <row r="119" spans="10:20" x14ac:dyDescent="0.2">
      <c r="L119" s="1"/>
      <c r="M119" s="1"/>
      <c r="N119" s="1"/>
      <c r="O119" s="1"/>
      <c r="P119" s="1"/>
      <c r="Q119" s="1"/>
      <c r="R119" s="1"/>
      <c r="S119" s="22"/>
      <c r="T119" s="1"/>
    </row>
    <row r="120" spans="10:20" x14ac:dyDescent="0.2">
      <c r="L120" s="1"/>
      <c r="M120" s="1"/>
      <c r="N120" s="1"/>
      <c r="O120" s="1"/>
      <c r="P120" s="1"/>
      <c r="Q120" s="1"/>
      <c r="R120" s="1"/>
      <c r="S120" s="22"/>
      <c r="T120" s="1"/>
    </row>
    <row r="121" spans="10:20" x14ac:dyDescent="0.2">
      <c r="L121" s="1"/>
      <c r="M121" s="1"/>
      <c r="N121" s="1"/>
      <c r="O121" s="1"/>
      <c r="P121" s="1"/>
      <c r="Q121" s="1"/>
      <c r="R121" s="1"/>
      <c r="S121" s="22"/>
      <c r="T121" s="1"/>
    </row>
    <row r="122" spans="10:20" x14ac:dyDescent="0.2">
      <c r="L122" s="1"/>
      <c r="M122" s="1"/>
      <c r="N122" s="1"/>
      <c r="O122" s="1"/>
      <c r="P122" s="1"/>
      <c r="Q122" s="1"/>
      <c r="R122" s="1"/>
      <c r="S122" s="22"/>
      <c r="T122" s="1"/>
    </row>
    <row r="123" spans="10:20" x14ac:dyDescent="0.2">
      <c r="L123" s="1"/>
      <c r="M123" s="1"/>
      <c r="N123" s="1"/>
      <c r="O123" s="1"/>
      <c r="P123" s="1"/>
      <c r="Q123" s="1"/>
      <c r="R123" s="1"/>
      <c r="S123" s="22"/>
      <c r="T123" s="1"/>
    </row>
    <row r="124" spans="10:20" x14ac:dyDescent="0.2">
      <c r="L124" s="1"/>
      <c r="M124" s="1"/>
      <c r="N124" s="1"/>
      <c r="O124" s="1"/>
      <c r="P124" s="1"/>
      <c r="Q124" s="1"/>
      <c r="R124" s="1"/>
      <c r="S124" s="22"/>
      <c r="T124" s="1"/>
    </row>
    <row r="125" spans="10:20" x14ac:dyDescent="0.2">
      <c r="J125" s="49">
        <v>3108707940</v>
      </c>
      <c r="L125" s="1"/>
      <c r="M125" s="1"/>
      <c r="N125" s="1"/>
      <c r="O125" s="1"/>
      <c r="P125" s="1"/>
      <c r="Q125" s="1"/>
      <c r="R125" s="1"/>
      <c r="S125" s="22"/>
      <c r="T125" s="1"/>
    </row>
    <row r="126" spans="10:20" x14ac:dyDescent="0.2">
      <c r="L126" s="1"/>
      <c r="M126" s="1"/>
      <c r="N126" s="1"/>
      <c r="O126" s="1"/>
      <c r="P126" s="1"/>
      <c r="Q126" s="1"/>
      <c r="R126" s="1"/>
      <c r="S126" s="22"/>
      <c r="T126" s="1"/>
    </row>
    <row r="127" spans="10:20" x14ac:dyDescent="0.2">
      <c r="L127" s="1"/>
      <c r="M127" s="1"/>
      <c r="N127" s="1"/>
      <c r="O127" s="1"/>
      <c r="P127" s="1"/>
      <c r="Q127" s="1"/>
      <c r="R127" s="1"/>
      <c r="S127" s="22"/>
      <c r="T127" s="1"/>
    </row>
    <row r="128" spans="10:20" x14ac:dyDescent="0.2">
      <c r="L128" s="1"/>
      <c r="M128" s="1"/>
      <c r="N128" s="1"/>
      <c r="O128" s="1"/>
      <c r="P128" s="1"/>
      <c r="Q128" s="1"/>
      <c r="R128" s="1"/>
      <c r="S128" s="22"/>
      <c r="T128" s="1"/>
    </row>
    <row r="129" spans="12:20" x14ac:dyDescent="0.2">
      <c r="L129" s="1"/>
      <c r="M129" s="1"/>
      <c r="N129" s="1"/>
      <c r="O129" s="1"/>
      <c r="P129" s="1"/>
      <c r="Q129" s="1"/>
      <c r="R129" s="1"/>
      <c r="S129" s="22"/>
      <c r="T129" s="1"/>
    </row>
    <row r="130" spans="12:20" x14ac:dyDescent="0.2">
      <c r="L130" s="1"/>
      <c r="M130" s="1"/>
      <c r="N130" s="1"/>
      <c r="O130" s="1"/>
      <c r="P130" s="1"/>
      <c r="Q130" s="1"/>
      <c r="R130" s="1"/>
      <c r="S130" s="22"/>
      <c r="T130" s="1"/>
    </row>
    <row r="131" spans="12:20" x14ac:dyDescent="0.2">
      <c r="L131" s="1"/>
      <c r="M131" s="1"/>
      <c r="N131" s="1"/>
      <c r="O131" s="1"/>
      <c r="P131" s="1"/>
      <c r="Q131" s="1"/>
      <c r="R131" s="1"/>
      <c r="S131" s="22"/>
      <c r="T131" s="1"/>
    </row>
    <row r="132" spans="12:20" x14ac:dyDescent="0.2">
      <c r="L132" s="1"/>
      <c r="M132" s="1"/>
      <c r="N132" s="1"/>
      <c r="O132" s="1"/>
      <c r="P132" s="1"/>
      <c r="Q132" s="1"/>
      <c r="R132" s="1"/>
      <c r="S132" s="22"/>
      <c r="T132" s="1"/>
    </row>
    <row r="133" spans="12:20" x14ac:dyDescent="0.2">
      <c r="L133" s="1"/>
      <c r="M133" s="1"/>
      <c r="N133" s="1"/>
      <c r="O133" s="1"/>
      <c r="P133" s="1"/>
      <c r="Q133" s="1"/>
      <c r="R133" s="1"/>
      <c r="S133" s="22"/>
      <c r="T133" s="1"/>
    </row>
    <row r="134" spans="12:20" x14ac:dyDescent="0.2">
      <c r="L134" s="1"/>
      <c r="M134" s="1"/>
      <c r="N134" s="1"/>
      <c r="O134" s="1"/>
      <c r="P134" s="1"/>
      <c r="Q134" s="1"/>
      <c r="R134" s="1"/>
      <c r="S134" s="22"/>
      <c r="T134" s="1"/>
    </row>
    <row r="135" spans="12:20" x14ac:dyDescent="0.2">
      <c r="L135" s="1"/>
      <c r="M135" s="1"/>
      <c r="N135" s="1"/>
      <c r="O135" s="1"/>
      <c r="P135" s="1"/>
      <c r="Q135" s="1"/>
      <c r="R135" s="1"/>
      <c r="S135" s="22"/>
      <c r="T135" s="1"/>
    </row>
    <row r="136" spans="12:20" x14ac:dyDescent="0.2">
      <c r="L136" s="1"/>
      <c r="M136" s="1"/>
      <c r="N136" s="1"/>
      <c r="O136" s="1"/>
      <c r="P136" s="1"/>
      <c r="Q136" s="1"/>
      <c r="R136" s="1"/>
      <c r="S136" s="22"/>
      <c r="T136" s="1"/>
    </row>
  </sheetData>
  <mergeCells count="181">
    <mergeCell ref="A1:T1"/>
    <mergeCell ref="A2:B5"/>
    <mergeCell ref="C2:C5"/>
    <mergeCell ref="D2:D5"/>
    <mergeCell ref="E2:E5"/>
    <mergeCell ref="F2:F5"/>
    <mergeCell ref="G2:G5"/>
    <mergeCell ref="H2:H5"/>
    <mergeCell ref="I2:I5"/>
    <mergeCell ref="J2:J5"/>
    <mergeCell ref="N4:N5"/>
    <mergeCell ref="O4:O5"/>
    <mergeCell ref="T7:T107"/>
    <mergeCell ref="A8:B8"/>
    <mergeCell ref="C8:J8"/>
    <mergeCell ref="A9:B9"/>
    <mergeCell ref="C9:J9"/>
    <mergeCell ref="K2:K5"/>
    <mergeCell ref="L2:S2"/>
    <mergeCell ref="T2:T5"/>
    <mergeCell ref="L3:M3"/>
    <mergeCell ref="N3:O3"/>
    <mergeCell ref="P3:P5"/>
    <mergeCell ref="Q3:Q5"/>
    <mergeCell ref="R3:R5"/>
    <mergeCell ref="S3:S5"/>
    <mergeCell ref="L4:L5"/>
    <mergeCell ref="K10:K22"/>
    <mergeCell ref="B11:C11"/>
    <mergeCell ref="F11:G11"/>
    <mergeCell ref="B12:C12"/>
    <mergeCell ref="F12:G12"/>
    <mergeCell ref="B13:C13"/>
    <mergeCell ref="F13:G13"/>
    <mergeCell ref="B14:C14"/>
    <mergeCell ref="M4:M5"/>
    <mergeCell ref="A7:B7"/>
    <mergeCell ref="C7:J7"/>
    <mergeCell ref="A23:B23"/>
    <mergeCell ref="C23:J23"/>
    <mergeCell ref="B18:C18"/>
    <mergeCell ref="F18:G18"/>
    <mergeCell ref="B19:C19"/>
    <mergeCell ref="F19:G19"/>
    <mergeCell ref="B20:C20"/>
    <mergeCell ref="F20:G20"/>
    <mergeCell ref="F14:G14"/>
    <mergeCell ref="B15:C15"/>
    <mergeCell ref="F15:G15"/>
    <mergeCell ref="B16:C16"/>
    <mergeCell ref="F16:G16"/>
    <mergeCell ref="B17:C17"/>
    <mergeCell ref="F17:G17"/>
    <mergeCell ref="B10:C10"/>
    <mergeCell ref="J10:J22"/>
    <mergeCell ref="B21:C21"/>
    <mergeCell ref="F21:G21"/>
    <mergeCell ref="B22:C22"/>
    <mergeCell ref="F22:G22"/>
    <mergeCell ref="A28:B28"/>
    <mergeCell ref="C28:J28"/>
    <mergeCell ref="B29:C29"/>
    <mergeCell ref="J29:J30"/>
    <mergeCell ref="K29:K30"/>
    <mergeCell ref="B30:C30"/>
    <mergeCell ref="F30:G30"/>
    <mergeCell ref="B24:C24"/>
    <mergeCell ref="J24:J27"/>
    <mergeCell ref="K24:K27"/>
    <mergeCell ref="B25:C25"/>
    <mergeCell ref="F25:G25"/>
    <mergeCell ref="B26:C26"/>
    <mergeCell ref="F26:G26"/>
    <mergeCell ref="B27:C27"/>
    <mergeCell ref="F27:G27"/>
    <mergeCell ref="A31:B31"/>
    <mergeCell ref="C31:J31"/>
    <mergeCell ref="B32:C32"/>
    <mergeCell ref="J32:J34"/>
    <mergeCell ref="K32:K34"/>
    <mergeCell ref="B33:C33"/>
    <mergeCell ref="F33:G33"/>
    <mergeCell ref="B34:C34"/>
    <mergeCell ref="F34:G34"/>
    <mergeCell ref="A35:B35"/>
    <mergeCell ref="C35:J35"/>
    <mergeCell ref="B36:C36"/>
    <mergeCell ref="J36:J39"/>
    <mergeCell ref="K36:K39"/>
    <mergeCell ref="B37:C37"/>
    <mergeCell ref="F37:G37"/>
    <mergeCell ref="B38:C38"/>
    <mergeCell ref="F38:G38"/>
    <mergeCell ref="B39:C39"/>
    <mergeCell ref="F39:G39"/>
    <mergeCell ref="A40:B40"/>
    <mergeCell ref="C40:J40"/>
    <mergeCell ref="A41:B41"/>
    <mergeCell ref="C41:J41"/>
    <mergeCell ref="B42:C42"/>
    <mergeCell ref="J42:J51"/>
    <mergeCell ref="B48:C48"/>
    <mergeCell ref="F48:G48"/>
    <mergeCell ref="B49:C49"/>
    <mergeCell ref="K42:K51"/>
    <mergeCell ref="B43:C43"/>
    <mergeCell ref="F43:G43"/>
    <mergeCell ref="B44:C44"/>
    <mergeCell ref="F44:G44"/>
    <mergeCell ref="B45:C45"/>
    <mergeCell ref="B46:C46"/>
    <mergeCell ref="F46:G46"/>
    <mergeCell ref="B47:C47"/>
    <mergeCell ref="B50:C50"/>
    <mergeCell ref="F50:G50"/>
    <mergeCell ref="B51:C51"/>
    <mergeCell ref="A52:B52"/>
    <mergeCell ref="C52:J52"/>
    <mergeCell ref="B53:C53"/>
    <mergeCell ref="J53:J62"/>
    <mergeCell ref="F58:G58"/>
    <mergeCell ref="B59:C59"/>
    <mergeCell ref="B60:C60"/>
    <mergeCell ref="K53:K62"/>
    <mergeCell ref="B54:C54"/>
    <mergeCell ref="F54:G54"/>
    <mergeCell ref="B55:C55"/>
    <mergeCell ref="G55:H55"/>
    <mergeCell ref="B56:C56"/>
    <mergeCell ref="F56:G56"/>
    <mergeCell ref="B57:C57"/>
    <mergeCell ref="G57:H57"/>
    <mergeCell ref="B58:C58"/>
    <mergeCell ref="A64:B64"/>
    <mergeCell ref="C64:J64"/>
    <mergeCell ref="A65:B65"/>
    <mergeCell ref="C65:J65"/>
    <mergeCell ref="B66:C66"/>
    <mergeCell ref="J66:J74"/>
    <mergeCell ref="F60:G60"/>
    <mergeCell ref="B61:C61"/>
    <mergeCell ref="B62:C62"/>
    <mergeCell ref="F62:G62"/>
    <mergeCell ref="A63:B63"/>
    <mergeCell ref="C63:J63"/>
    <mergeCell ref="K66:K74"/>
    <mergeCell ref="B67:C67"/>
    <mergeCell ref="B68:C68"/>
    <mergeCell ref="B69:C69"/>
    <mergeCell ref="B70:C70"/>
    <mergeCell ref="B71:C71"/>
    <mergeCell ref="B72:C72"/>
    <mergeCell ref="B73:C73"/>
    <mergeCell ref="B74:C74"/>
    <mergeCell ref="A80:B80"/>
    <mergeCell ref="C80:J80"/>
    <mergeCell ref="B81:C81"/>
    <mergeCell ref="J81:J83"/>
    <mergeCell ref="K81:K83"/>
    <mergeCell ref="B82:C82"/>
    <mergeCell ref="B83:C83"/>
    <mergeCell ref="A75:B75"/>
    <mergeCell ref="C75:J75"/>
    <mergeCell ref="B76:C76"/>
    <mergeCell ref="J76:J79"/>
    <mergeCell ref="K76:K79"/>
    <mergeCell ref="B77:C77"/>
    <mergeCell ref="B78:C78"/>
    <mergeCell ref="B79:C79"/>
    <mergeCell ref="B91:C91"/>
    <mergeCell ref="A92:R92"/>
    <mergeCell ref="A84:B84"/>
    <mergeCell ref="C84:J84"/>
    <mergeCell ref="B85:C85"/>
    <mergeCell ref="J85:J91"/>
    <mergeCell ref="K85:K91"/>
    <mergeCell ref="B86:C86"/>
    <mergeCell ref="B87:C87"/>
    <mergeCell ref="B88:C88"/>
    <mergeCell ref="B89:C89"/>
    <mergeCell ref="B90:C90"/>
  </mergeCells>
  <pageMargins left="0.7" right="0.7" top="0.75" bottom="0.75" header="0.3" footer="0.3"/>
  <pageSetup orientation="portrait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53"/>
  <sheetViews>
    <sheetView zoomScaleNormal="100" workbookViewId="0">
      <pane xSplit="10" ySplit="7" topLeftCell="K52" activePane="bottomRight" state="frozen"/>
      <selection pane="topRight" activeCell="K1" sqref="K1"/>
      <selection pane="bottomLeft" activeCell="A8" sqref="A8"/>
      <selection pane="bottomRight" activeCell="B55" sqref="B55:C55"/>
    </sheetView>
  </sheetViews>
  <sheetFormatPr baseColWidth="10" defaultRowHeight="12.75" x14ac:dyDescent="0.2"/>
  <cols>
    <col min="1" max="1" width="6" style="49" customWidth="1"/>
    <col min="2" max="2" width="6.140625" style="49" customWidth="1"/>
    <col min="3" max="3" width="32.85546875" style="49" customWidth="1"/>
    <col min="4" max="4" width="22.7109375" style="49" customWidth="1"/>
    <col min="5" max="5" width="6.42578125" style="152" hidden="1" customWidth="1"/>
    <col min="6" max="6" width="7.7109375" style="152" hidden="1" customWidth="1"/>
    <col min="7" max="7" width="14.42578125" style="94" hidden="1" customWidth="1"/>
    <col min="8" max="9" width="10.85546875" style="152" hidden="1" customWidth="1"/>
    <col min="10" max="10" width="13.5703125" style="49" customWidth="1"/>
    <col min="11" max="11" width="8.5703125" style="49" customWidth="1"/>
    <col min="12" max="12" width="19" style="49" customWidth="1"/>
    <col min="13" max="13" width="18" style="49" customWidth="1"/>
    <col min="14" max="14" width="16.85546875" style="49" customWidth="1"/>
    <col min="15" max="15" width="18.7109375" style="49" customWidth="1"/>
    <col min="16" max="16" width="16.85546875" style="49" customWidth="1"/>
    <col min="17" max="17" width="19.5703125" style="49" customWidth="1"/>
    <col min="18" max="18" width="18" style="49" bestFit="1" customWidth="1"/>
    <col min="19" max="19" width="18.42578125" style="23" customWidth="1"/>
    <col min="20" max="20" width="8.5703125" style="49" customWidth="1"/>
    <col min="21" max="21" width="11.42578125" style="49"/>
    <col min="22" max="22" width="12.85546875" style="49" bestFit="1" customWidth="1"/>
    <col min="23" max="16384" width="11.42578125" style="49"/>
  </cols>
  <sheetData>
    <row r="1" spans="1:20" ht="31.5" customHeight="1" x14ac:dyDescent="0.2">
      <c r="A1" s="204" t="s">
        <v>27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</row>
    <row r="2" spans="1:20" ht="12.75" customHeight="1" x14ac:dyDescent="0.2">
      <c r="A2" s="206" t="s">
        <v>3</v>
      </c>
      <c r="B2" s="206"/>
      <c r="C2" s="206" t="s">
        <v>1</v>
      </c>
      <c r="D2" s="206" t="s">
        <v>2</v>
      </c>
      <c r="E2" s="206" t="s">
        <v>4</v>
      </c>
      <c r="F2" s="201" t="s">
        <v>22</v>
      </c>
      <c r="G2" s="205" t="s">
        <v>28</v>
      </c>
      <c r="H2" s="201" t="s">
        <v>25</v>
      </c>
      <c r="I2" s="200" t="s">
        <v>29</v>
      </c>
      <c r="J2" s="200" t="s">
        <v>7</v>
      </c>
      <c r="K2" s="200" t="s">
        <v>19</v>
      </c>
      <c r="L2" s="199" t="s">
        <v>14</v>
      </c>
      <c r="M2" s="199"/>
      <c r="N2" s="199"/>
      <c r="O2" s="199"/>
      <c r="P2" s="199"/>
      <c r="Q2" s="199"/>
      <c r="R2" s="199"/>
      <c r="S2" s="199"/>
      <c r="T2" s="207" t="s">
        <v>13</v>
      </c>
    </row>
    <row r="3" spans="1:20" ht="12.75" customHeight="1" x14ac:dyDescent="0.2">
      <c r="A3" s="206"/>
      <c r="B3" s="206"/>
      <c r="C3" s="206"/>
      <c r="D3" s="206"/>
      <c r="E3" s="206"/>
      <c r="F3" s="202"/>
      <c r="G3" s="205"/>
      <c r="H3" s="202"/>
      <c r="I3" s="200"/>
      <c r="J3" s="200"/>
      <c r="K3" s="200"/>
      <c r="L3" s="199" t="s">
        <v>8</v>
      </c>
      <c r="M3" s="199"/>
      <c r="N3" s="199" t="s">
        <v>11</v>
      </c>
      <c r="O3" s="199"/>
      <c r="P3" s="208" t="s">
        <v>16</v>
      </c>
      <c r="Q3" s="198" t="s">
        <v>12</v>
      </c>
      <c r="R3" s="198" t="s">
        <v>17</v>
      </c>
      <c r="S3" s="198" t="s">
        <v>0</v>
      </c>
      <c r="T3" s="207"/>
    </row>
    <row r="4" spans="1:20" ht="12.75" customHeight="1" x14ac:dyDescent="0.2">
      <c r="A4" s="206"/>
      <c r="B4" s="206"/>
      <c r="C4" s="206"/>
      <c r="D4" s="206"/>
      <c r="E4" s="206"/>
      <c r="F4" s="202"/>
      <c r="G4" s="205"/>
      <c r="H4" s="202"/>
      <c r="I4" s="200"/>
      <c r="J4" s="200"/>
      <c r="K4" s="200"/>
      <c r="L4" s="198" t="s">
        <v>9</v>
      </c>
      <c r="M4" s="198" t="s">
        <v>15</v>
      </c>
      <c r="N4" s="198" t="s">
        <v>18</v>
      </c>
      <c r="O4" s="198" t="s">
        <v>10</v>
      </c>
      <c r="P4" s="208"/>
      <c r="Q4" s="198"/>
      <c r="R4" s="198"/>
      <c r="S4" s="198"/>
      <c r="T4" s="207"/>
    </row>
    <row r="5" spans="1:20" ht="12.75" customHeight="1" x14ac:dyDescent="0.2">
      <c r="A5" s="206"/>
      <c r="B5" s="206"/>
      <c r="C5" s="206"/>
      <c r="D5" s="206"/>
      <c r="E5" s="206"/>
      <c r="F5" s="203"/>
      <c r="G5" s="205"/>
      <c r="H5" s="203"/>
      <c r="I5" s="200"/>
      <c r="J5" s="200"/>
      <c r="K5" s="200"/>
      <c r="L5" s="198"/>
      <c r="M5" s="198"/>
      <c r="N5" s="198"/>
      <c r="O5" s="198"/>
      <c r="P5" s="208"/>
      <c r="Q5" s="198"/>
      <c r="R5" s="198"/>
      <c r="S5" s="198"/>
      <c r="T5" s="207"/>
    </row>
    <row r="6" spans="1:20" ht="12.75" customHeight="1" thickBot="1" x14ac:dyDescent="0.25">
      <c r="A6" s="134"/>
      <c r="B6" s="134"/>
      <c r="C6" s="134"/>
      <c r="D6" s="134"/>
      <c r="E6" s="134"/>
      <c r="F6" s="137"/>
      <c r="G6" s="144"/>
      <c r="H6" s="139"/>
      <c r="I6" s="137"/>
      <c r="J6" s="137"/>
      <c r="K6" s="137"/>
      <c r="L6" s="135"/>
      <c r="M6" s="135"/>
      <c r="N6" s="135"/>
      <c r="O6" s="135"/>
      <c r="P6" s="138"/>
      <c r="Q6" s="135"/>
      <c r="R6" s="135"/>
      <c r="S6" s="135"/>
      <c r="T6" s="136"/>
    </row>
    <row r="7" spans="1:20" s="148" customFormat="1" ht="13.5" thickBot="1" x14ac:dyDescent="0.25">
      <c r="A7" s="192" t="s">
        <v>158</v>
      </c>
      <c r="B7" s="192"/>
      <c r="C7" s="192" t="s">
        <v>159</v>
      </c>
      <c r="D7" s="192"/>
      <c r="E7" s="192"/>
      <c r="F7" s="192"/>
      <c r="G7" s="192"/>
      <c r="H7" s="192"/>
      <c r="I7" s="192"/>
      <c r="J7" s="192"/>
      <c r="K7" s="146"/>
      <c r="L7" s="130">
        <f>+L8</f>
        <v>0</v>
      </c>
      <c r="M7" s="130">
        <f>+M8</f>
        <v>108896499.18000001</v>
      </c>
      <c r="N7" s="130">
        <f t="shared" ref="N7:Q7" si="0">+N8</f>
        <v>0</v>
      </c>
      <c r="O7" s="130">
        <f>+O8</f>
        <v>1004565833.61</v>
      </c>
      <c r="P7" s="130">
        <f t="shared" si="0"/>
        <v>0</v>
      </c>
      <c r="Q7" s="130">
        <f t="shared" si="0"/>
        <v>0</v>
      </c>
      <c r="R7" s="130"/>
      <c r="S7" s="130">
        <f>+S8</f>
        <v>1113462332.79</v>
      </c>
      <c r="T7" s="190" t="s">
        <v>160</v>
      </c>
    </row>
    <row r="8" spans="1:20" ht="15" customHeight="1" x14ac:dyDescent="0.2">
      <c r="A8" s="188" t="s">
        <v>5</v>
      </c>
      <c r="B8" s="188"/>
      <c r="C8" s="189" t="s">
        <v>323</v>
      </c>
      <c r="D8" s="189"/>
      <c r="E8" s="189"/>
      <c r="F8" s="189"/>
      <c r="G8" s="189"/>
      <c r="H8" s="189"/>
      <c r="I8" s="189"/>
      <c r="J8" s="189"/>
      <c r="K8" s="132"/>
      <c r="L8" s="4">
        <f>+L9+L18</f>
        <v>0</v>
      </c>
      <c r="M8" s="4">
        <f>+M9+M18</f>
        <v>108896499.18000001</v>
      </c>
      <c r="N8" s="4">
        <f t="shared" ref="N8" si="1">+N9+N18</f>
        <v>0</v>
      </c>
      <c r="O8" s="4">
        <f>+O9+O18</f>
        <v>1004565833.61</v>
      </c>
      <c r="P8" s="4">
        <f t="shared" ref="P8:S8" si="2">+P9+P18</f>
        <v>0</v>
      </c>
      <c r="Q8" s="4">
        <f t="shared" si="2"/>
        <v>0</v>
      </c>
      <c r="R8" s="4">
        <f t="shared" si="2"/>
        <v>0</v>
      </c>
      <c r="S8" s="4">
        <f t="shared" si="2"/>
        <v>1113462332.79</v>
      </c>
      <c r="T8" s="190"/>
    </row>
    <row r="9" spans="1:20" ht="18.75" customHeight="1" x14ac:dyDescent="0.2">
      <c r="A9" s="172" t="s">
        <v>6</v>
      </c>
      <c r="B9" s="172"/>
      <c r="C9" s="173" t="s">
        <v>324</v>
      </c>
      <c r="D9" s="173"/>
      <c r="E9" s="173"/>
      <c r="F9" s="173"/>
      <c r="G9" s="173"/>
      <c r="H9" s="173"/>
      <c r="I9" s="173"/>
      <c r="J9" s="173"/>
      <c r="K9" s="133"/>
      <c r="L9" s="5">
        <f t="shared" ref="L9:N9" si="3">+L10+L16</f>
        <v>0</v>
      </c>
      <c r="M9" s="5">
        <f t="shared" si="3"/>
        <v>16766043.18</v>
      </c>
      <c r="N9" s="5">
        <f t="shared" si="3"/>
        <v>0</v>
      </c>
      <c r="O9" s="5">
        <f>+O10+O16</f>
        <v>944565833.61000001</v>
      </c>
      <c r="P9" s="5">
        <f t="shared" ref="P9:S9" si="4">+P10+P16</f>
        <v>0</v>
      </c>
      <c r="Q9" s="5">
        <f t="shared" si="4"/>
        <v>0</v>
      </c>
      <c r="R9" s="5">
        <f t="shared" si="4"/>
        <v>0</v>
      </c>
      <c r="S9" s="5">
        <f t="shared" si="4"/>
        <v>961331876.78999996</v>
      </c>
      <c r="T9" s="190"/>
    </row>
    <row r="10" spans="1:20" ht="56.25" x14ac:dyDescent="0.2">
      <c r="A10" s="53" t="s">
        <v>20</v>
      </c>
      <c r="B10" s="174" t="s">
        <v>325</v>
      </c>
      <c r="C10" s="174"/>
      <c r="D10" s="54" t="s">
        <v>326</v>
      </c>
      <c r="E10" s="26">
        <v>0.7</v>
      </c>
      <c r="F10" s="56"/>
      <c r="G10" s="89">
        <f>SUM(F11:G15)</f>
        <v>63000000</v>
      </c>
      <c r="H10" s="57"/>
      <c r="I10" s="57">
        <v>1</v>
      </c>
      <c r="J10" s="225" t="s">
        <v>121</v>
      </c>
      <c r="K10" s="226" t="s">
        <v>327</v>
      </c>
      <c r="L10" s="59">
        <f>SUM(L11:L15)</f>
        <v>0</v>
      </c>
      <c r="M10" s="59">
        <f>SUM(M11:M15)</f>
        <v>16766043.18</v>
      </c>
      <c r="N10" s="59">
        <f t="shared" ref="N10:Q10" si="5">SUM(N11:N15)</f>
        <v>0</v>
      </c>
      <c r="O10" s="59">
        <f>SUM(O11:O15)</f>
        <v>919565833.61000001</v>
      </c>
      <c r="P10" s="59">
        <f t="shared" si="5"/>
        <v>0</v>
      </c>
      <c r="Q10" s="59">
        <f t="shared" si="5"/>
        <v>0</v>
      </c>
      <c r="R10" s="59"/>
      <c r="S10" s="59">
        <f>SUM(S11:S15)</f>
        <v>936331876.78999996</v>
      </c>
      <c r="T10" s="190"/>
    </row>
    <row r="11" spans="1:20" ht="21.75" customHeight="1" x14ac:dyDescent="0.2">
      <c r="A11" s="60" t="s">
        <v>21</v>
      </c>
      <c r="B11" s="221" t="s">
        <v>328</v>
      </c>
      <c r="C11" s="221"/>
      <c r="D11" s="6" t="s">
        <v>329</v>
      </c>
      <c r="E11" s="11">
        <v>0</v>
      </c>
      <c r="F11" s="78"/>
      <c r="G11" s="143">
        <v>0</v>
      </c>
      <c r="H11" s="61" t="s">
        <v>168</v>
      </c>
      <c r="I11" s="62">
        <v>0</v>
      </c>
      <c r="J11" s="225"/>
      <c r="K11" s="226"/>
      <c r="L11" s="7">
        <v>0</v>
      </c>
      <c r="M11" s="7">
        <v>9854028</v>
      </c>
      <c r="N11" s="7">
        <v>0</v>
      </c>
      <c r="O11" s="7">
        <v>4000000</v>
      </c>
      <c r="P11" s="7">
        <v>0</v>
      </c>
      <c r="Q11" s="7">
        <v>0</v>
      </c>
      <c r="R11" s="7" t="s">
        <v>901</v>
      </c>
      <c r="S11" s="21">
        <f t="shared" ref="S11:S15" si="6">SUM(L11:R11)</f>
        <v>13854028</v>
      </c>
      <c r="T11" s="190"/>
    </row>
    <row r="12" spans="1:20" ht="21.75" customHeight="1" x14ac:dyDescent="0.2">
      <c r="A12" s="60" t="s">
        <v>21</v>
      </c>
      <c r="B12" s="221" t="s">
        <v>330</v>
      </c>
      <c r="C12" s="221"/>
      <c r="D12" s="6" t="s">
        <v>331</v>
      </c>
      <c r="E12" s="11">
        <v>0</v>
      </c>
      <c r="F12" s="78"/>
      <c r="G12" s="143">
        <v>20000000</v>
      </c>
      <c r="H12" s="61" t="s">
        <v>168</v>
      </c>
      <c r="I12" s="62">
        <v>1</v>
      </c>
      <c r="J12" s="225"/>
      <c r="K12" s="226"/>
      <c r="L12" s="7">
        <v>0</v>
      </c>
      <c r="M12" s="7">
        <v>0</v>
      </c>
      <c r="N12" s="7">
        <v>0</v>
      </c>
      <c r="O12" s="7">
        <f>150000000+68334796+364462496.14</f>
        <v>582797292.13999999</v>
      </c>
      <c r="P12" s="7">
        <v>0</v>
      </c>
      <c r="Q12" s="7">
        <v>0</v>
      </c>
      <c r="R12" s="7" t="s">
        <v>879</v>
      </c>
      <c r="S12" s="21">
        <f t="shared" si="6"/>
        <v>582797292.13999999</v>
      </c>
      <c r="T12" s="190"/>
    </row>
    <row r="13" spans="1:20" ht="21.75" customHeight="1" x14ac:dyDescent="0.2">
      <c r="A13" s="60" t="s">
        <v>21</v>
      </c>
      <c r="B13" s="221" t="s">
        <v>335</v>
      </c>
      <c r="C13" s="221"/>
      <c r="D13" s="6" t="s">
        <v>336</v>
      </c>
      <c r="E13" s="11">
        <v>0</v>
      </c>
      <c r="F13" s="78"/>
      <c r="G13" s="143">
        <v>40000000</v>
      </c>
      <c r="H13" s="61" t="s">
        <v>168</v>
      </c>
      <c r="I13" s="62">
        <v>800</v>
      </c>
      <c r="J13" s="225"/>
      <c r="K13" s="226"/>
      <c r="L13" s="7">
        <v>0</v>
      </c>
      <c r="M13" s="7">
        <f>250702.93+6661312.25</f>
        <v>6912015.1799999997</v>
      </c>
      <c r="N13" s="7">
        <v>0</v>
      </c>
      <c r="O13" s="7">
        <f>262000000+992801+47775740.47</f>
        <v>310768541.47000003</v>
      </c>
      <c r="P13" s="7">
        <v>0</v>
      </c>
      <c r="Q13" s="7">
        <v>0</v>
      </c>
      <c r="R13" s="7" t="s">
        <v>900</v>
      </c>
      <c r="S13" s="21">
        <f t="shared" si="6"/>
        <v>317680556.65000004</v>
      </c>
      <c r="T13" s="190"/>
    </row>
    <row r="14" spans="1:20" ht="34.5" customHeight="1" x14ac:dyDescent="0.2">
      <c r="A14" s="60" t="s">
        <v>21</v>
      </c>
      <c r="B14" s="221" t="s">
        <v>337</v>
      </c>
      <c r="C14" s="221"/>
      <c r="D14" s="6" t="s">
        <v>338</v>
      </c>
      <c r="E14" s="11">
        <v>0</v>
      </c>
      <c r="F14" s="78"/>
      <c r="G14" s="143">
        <v>0</v>
      </c>
      <c r="H14" s="61" t="s">
        <v>168</v>
      </c>
      <c r="I14" s="62">
        <v>0</v>
      </c>
      <c r="J14" s="225"/>
      <c r="K14" s="226"/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/>
      <c r="S14" s="21">
        <f t="shared" si="6"/>
        <v>0</v>
      </c>
      <c r="T14" s="190"/>
    </row>
    <row r="15" spans="1:20" ht="21.75" customHeight="1" x14ac:dyDescent="0.2">
      <c r="A15" s="60" t="s">
        <v>21</v>
      </c>
      <c r="B15" s="221" t="s">
        <v>339</v>
      </c>
      <c r="C15" s="221"/>
      <c r="D15" s="6" t="s">
        <v>340</v>
      </c>
      <c r="E15" s="11">
        <v>0</v>
      </c>
      <c r="F15" s="78"/>
      <c r="G15" s="143">
        <v>3000000</v>
      </c>
      <c r="H15" s="61" t="s">
        <v>168</v>
      </c>
      <c r="I15" s="62">
        <v>1</v>
      </c>
      <c r="J15" s="225"/>
      <c r="K15" s="226"/>
      <c r="L15" s="7">
        <v>0</v>
      </c>
      <c r="M15" s="7">
        <v>0</v>
      </c>
      <c r="N15" s="7">
        <v>0</v>
      </c>
      <c r="O15" s="7">
        <v>22000000</v>
      </c>
      <c r="P15" s="7">
        <v>0</v>
      </c>
      <c r="Q15" s="7">
        <v>0</v>
      </c>
      <c r="R15" s="7" t="s">
        <v>878</v>
      </c>
      <c r="S15" s="21">
        <f t="shared" si="6"/>
        <v>22000000</v>
      </c>
      <c r="T15" s="190"/>
    </row>
    <row r="16" spans="1:20" ht="33.75" x14ac:dyDescent="0.2">
      <c r="A16" s="53" t="s">
        <v>20</v>
      </c>
      <c r="B16" s="174" t="s">
        <v>516</v>
      </c>
      <c r="C16" s="174"/>
      <c r="D16" s="54" t="s">
        <v>517</v>
      </c>
      <c r="E16" s="63">
        <v>0</v>
      </c>
      <c r="F16" s="56"/>
      <c r="G16" s="89">
        <f>+G17</f>
        <v>20000000</v>
      </c>
      <c r="H16" s="57"/>
      <c r="I16" s="63">
        <v>3</v>
      </c>
      <c r="J16" s="140"/>
      <c r="K16" s="141"/>
      <c r="L16" s="59">
        <f>+L17</f>
        <v>0</v>
      </c>
      <c r="M16" s="59">
        <f t="shared" ref="M16:S16" si="7">+M17</f>
        <v>0</v>
      </c>
      <c r="N16" s="59">
        <f t="shared" si="7"/>
        <v>0</v>
      </c>
      <c r="O16" s="59">
        <f t="shared" si="7"/>
        <v>25000000</v>
      </c>
      <c r="P16" s="59">
        <f t="shared" si="7"/>
        <v>0</v>
      </c>
      <c r="Q16" s="59">
        <f t="shared" si="7"/>
        <v>0</v>
      </c>
      <c r="R16" s="59"/>
      <c r="S16" s="59">
        <f t="shared" si="7"/>
        <v>25000000</v>
      </c>
      <c r="T16" s="190"/>
    </row>
    <row r="17" spans="1:20" ht="21.75" customHeight="1" x14ac:dyDescent="0.2">
      <c r="A17" s="60" t="s">
        <v>21</v>
      </c>
      <c r="B17" s="221" t="s">
        <v>333</v>
      </c>
      <c r="C17" s="221"/>
      <c r="D17" s="6" t="s">
        <v>334</v>
      </c>
      <c r="E17" s="11">
        <v>0</v>
      </c>
      <c r="F17" s="78"/>
      <c r="G17" s="143">
        <v>20000000</v>
      </c>
      <c r="H17" s="61" t="s">
        <v>168</v>
      </c>
      <c r="I17" s="62">
        <v>2</v>
      </c>
      <c r="J17" s="140"/>
      <c r="K17" s="141"/>
      <c r="L17" s="7">
        <v>0</v>
      </c>
      <c r="M17" s="7">
        <v>0</v>
      </c>
      <c r="N17" s="7">
        <v>0</v>
      </c>
      <c r="O17" s="7">
        <v>25000000</v>
      </c>
      <c r="P17" s="7">
        <v>0</v>
      </c>
      <c r="Q17" s="7">
        <v>0</v>
      </c>
      <c r="R17" s="7"/>
      <c r="S17" s="21">
        <f t="shared" ref="S17" si="8">SUM(L17:R17)</f>
        <v>25000000</v>
      </c>
      <c r="T17" s="190"/>
    </row>
    <row r="18" spans="1:20" ht="18.75" customHeight="1" x14ac:dyDescent="0.2">
      <c r="A18" s="172" t="s">
        <v>6</v>
      </c>
      <c r="B18" s="172"/>
      <c r="C18" s="173" t="s">
        <v>518</v>
      </c>
      <c r="D18" s="173"/>
      <c r="E18" s="173"/>
      <c r="F18" s="173"/>
      <c r="G18" s="173"/>
      <c r="H18" s="173"/>
      <c r="I18" s="173"/>
      <c r="J18" s="173"/>
      <c r="K18" s="133"/>
      <c r="L18" s="5">
        <f>+L19</f>
        <v>0</v>
      </c>
      <c r="M18" s="5">
        <f t="shared" ref="M18:S18" si="9">+M19</f>
        <v>92130456</v>
      </c>
      <c r="N18" s="5">
        <f t="shared" si="9"/>
        <v>0</v>
      </c>
      <c r="O18" s="5">
        <f t="shared" si="9"/>
        <v>60000000</v>
      </c>
      <c r="P18" s="5">
        <f t="shared" si="9"/>
        <v>0</v>
      </c>
      <c r="Q18" s="5">
        <f t="shared" si="9"/>
        <v>0</v>
      </c>
      <c r="R18" s="5"/>
      <c r="S18" s="5">
        <f t="shared" si="9"/>
        <v>152130456</v>
      </c>
      <c r="T18" s="190"/>
    </row>
    <row r="19" spans="1:20" ht="33.75" customHeight="1" x14ac:dyDescent="0.2">
      <c r="A19" s="53" t="s">
        <v>20</v>
      </c>
      <c r="B19" s="233" t="s">
        <v>341</v>
      </c>
      <c r="C19" s="234"/>
      <c r="D19" s="54" t="s">
        <v>342</v>
      </c>
      <c r="E19" s="63" t="s">
        <v>343</v>
      </c>
      <c r="F19" s="56"/>
      <c r="G19" s="89">
        <f>SUM(F20:H37)</f>
        <v>4403000000</v>
      </c>
      <c r="H19" s="57"/>
      <c r="I19" s="77" t="s">
        <v>344</v>
      </c>
      <c r="J19" s="237" t="s">
        <v>121</v>
      </c>
      <c r="K19" s="237">
        <v>2020852500006</v>
      </c>
      <c r="L19" s="59">
        <f>SUM(L20:L37)</f>
        <v>0</v>
      </c>
      <c r="M19" s="59">
        <f t="shared" ref="M19:Q19" si="10">SUM(M20:M37)</f>
        <v>92130456</v>
      </c>
      <c r="N19" s="59">
        <f t="shared" si="10"/>
        <v>0</v>
      </c>
      <c r="O19" s="59">
        <f t="shared" si="10"/>
        <v>60000000</v>
      </c>
      <c r="P19" s="59">
        <f t="shared" si="10"/>
        <v>0</v>
      </c>
      <c r="Q19" s="59">
        <f t="shared" si="10"/>
        <v>0</v>
      </c>
      <c r="R19" s="59"/>
      <c r="S19" s="59">
        <f>SUM(S20:S37)</f>
        <v>152130456</v>
      </c>
      <c r="T19" s="190"/>
    </row>
    <row r="20" spans="1:20" ht="21.75" customHeight="1" x14ac:dyDescent="0.2">
      <c r="A20" s="60" t="s">
        <v>21</v>
      </c>
      <c r="B20" s="221" t="s">
        <v>345</v>
      </c>
      <c r="C20" s="221"/>
      <c r="D20" s="6" t="s">
        <v>346</v>
      </c>
      <c r="E20" s="11"/>
      <c r="F20" s="78"/>
      <c r="G20" s="143">
        <v>0</v>
      </c>
      <c r="H20" s="61" t="s">
        <v>168</v>
      </c>
      <c r="I20" s="11">
        <v>1</v>
      </c>
      <c r="J20" s="238"/>
      <c r="K20" s="238"/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/>
      <c r="S20" s="21">
        <f t="shared" ref="S20:S37" si="11">SUM(L20:R20)</f>
        <v>0</v>
      </c>
      <c r="T20" s="190"/>
    </row>
    <row r="21" spans="1:20" ht="21.75" customHeight="1" x14ac:dyDescent="0.2">
      <c r="A21" s="60" t="s">
        <v>21</v>
      </c>
      <c r="B21" s="221" t="s">
        <v>347</v>
      </c>
      <c r="C21" s="221"/>
      <c r="D21" s="6" t="s">
        <v>348</v>
      </c>
      <c r="E21" s="11"/>
      <c r="F21" s="78"/>
      <c r="G21" s="143">
        <v>0</v>
      </c>
      <c r="H21" s="61" t="s">
        <v>168</v>
      </c>
      <c r="I21" s="11">
        <v>1</v>
      </c>
      <c r="J21" s="238"/>
      <c r="K21" s="238"/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/>
      <c r="S21" s="21">
        <f t="shared" si="11"/>
        <v>0</v>
      </c>
      <c r="T21" s="190"/>
    </row>
    <row r="22" spans="1:20" ht="21.75" customHeight="1" x14ac:dyDescent="0.2">
      <c r="A22" s="60" t="s">
        <v>21</v>
      </c>
      <c r="B22" s="221" t="s">
        <v>349</v>
      </c>
      <c r="C22" s="221"/>
      <c r="D22" s="6" t="s">
        <v>350</v>
      </c>
      <c r="E22" s="11"/>
      <c r="F22" s="78"/>
      <c r="G22" s="143">
        <v>0</v>
      </c>
      <c r="H22" s="61" t="s">
        <v>168</v>
      </c>
      <c r="I22" s="11">
        <v>1</v>
      </c>
      <c r="J22" s="238"/>
      <c r="K22" s="238"/>
      <c r="L22" s="7">
        <v>0</v>
      </c>
      <c r="M22" s="7">
        <v>0</v>
      </c>
      <c r="N22" s="7">
        <v>0</v>
      </c>
      <c r="O22" s="7">
        <v>14000000</v>
      </c>
      <c r="P22" s="7">
        <v>0</v>
      </c>
      <c r="Q22" s="7">
        <v>0</v>
      </c>
      <c r="R22" s="7"/>
      <c r="S22" s="21">
        <f t="shared" si="11"/>
        <v>14000000</v>
      </c>
      <c r="T22" s="190"/>
    </row>
    <row r="23" spans="1:20" ht="21.75" customHeight="1" x14ac:dyDescent="0.2">
      <c r="A23" s="60" t="s">
        <v>21</v>
      </c>
      <c r="B23" s="221" t="s">
        <v>351</v>
      </c>
      <c r="C23" s="221"/>
      <c r="D23" s="6" t="s">
        <v>352</v>
      </c>
      <c r="E23" s="11"/>
      <c r="F23" s="78"/>
      <c r="G23" s="143">
        <v>30000000</v>
      </c>
      <c r="H23" s="61" t="s">
        <v>168</v>
      </c>
      <c r="I23" s="11">
        <v>0</v>
      </c>
      <c r="J23" s="238"/>
      <c r="K23" s="238"/>
      <c r="L23" s="7">
        <v>0</v>
      </c>
      <c r="M23" s="7">
        <v>0</v>
      </c>
      <c r="N23" s="7">
        <v>0</v>
      </c>
      <c r="O23" s="7">
        <v>29000000</v>
      </c>
      <c r="P23" s="7">
        <v>0</v>
      </c>
      <c r="Q23" s="7">
        <v>0</v>
      </c>
      <c r="R23" s="7"/>
      <c r="S23" s="21">
        <f t="shared" si="11"/>
        <v>29000000</v>
      </c>
      <c r="T23" s="190"/>
    </row>
    <row r="24" spans="1:20" ht="21.75" customHeight="1" x14ac:dyDescent="0.2">
      <c r="A24" s="60" t="s">
        <v>21</v>
      </c>
      <c r="B24" s="221" t="s">
        <v>353</v>
      </c>
      <c r="C24" s="221"/>
      <c r="D24" s="6" t="s">
        <v>354</v>
      </c>
      <c r="E24" s="11"/>
      <c r="F24" s="78"/>
      <c r="G24" s="142">
        <v>0</v>
      </c>
      <c r="H24" s="61" t="s">
        <v>168</v>
      </c>
      <c r="I24" s="11">
        <v>0</v>
      </c>
      <c r="J24" s="238"/>
      <c r="K24" s="238"/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/>
      <c r="S24" s="21">
        <f t="shared" si="11"/>
        <v>0</v>
      </c>
      <c r="T24" s="190"/>
    </row>
    <row r="25" spans="1:20" ht="21.75" customHeight="1" x14ac:dyDescent="0.2">
      <c r="A25" s="60" t="s">
        <v>21</v>
      </c>
      <c r="B25" s="221" t="s">
        <v>355</v>
      </c>
      <c r="C25" s="221"/>
      <c r="D25" s="6" t="s">
        <v>356</v>
      </c>
      <c r="E25" s="11"/>
      <c r="F25" s="78"/>
      <c r="G25" s="142">
        <v>0</v>
      </c>
      <c r="H25" s="61" t="s">
        <v>168</v>
      </c>
      <c r="I25" s="11">
        <v>0</v>
      </c>
      <c r="J25" s="238"/>
      <c r="K25" s="238"/>
      <c r="L25" s="7">
        <v>0</v>
      </c>
      <c r="M25" s="7">
        <v>0</v>
      </c>
      <c r="N25" s="7">
        <v>0</v>
      </c>
      <c r="O25" s="7">
        <v>3000000</v>
      </c>
      <c r="P25" s="7">
        <v>0</v>
      </c>
      <c r="Q25" s="7">
        <v>0</v>
      </c>
      <c r="R25" s="7"/>
      <c r="S25" s="21">
        <f t="shared" si="11"/>
        <v>3000000</v>
      </c>
      <c r="T25" s="190"/>
    </row>
    <row r="26" spans="1:20" ht="21.75" customHeight="1" x14ac:dyDescent="0.2">
      <c r="A26" s="60" t="s">
        <v>21</v>
      </c>
      <c r="B26" s="221" t="s">
        <v>357</v>
      </c>
      <c r="C26" s="221"/>
      <c r="D26" s="6" t="s">
        <v>358</v>
      </c>
      <c r="E26" s="11"/>
      <c r="F26" s="78"/>
      <c r="G26" s="142">
        <v>0</v>
      </c>
      <c r="H26" s="61" t="s">
        <v>168</v>
      </c>
      <c r="I26" s="11">
        <v>0</v>
      </c>
      <c r="J26" s="238"/>
      <c r="K26" s="238"/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/>
      <c r="S26" s="21">
        <f t="shared" si="11"/>
        <v>0</v>
      </c>
      <c r="T26" s="190"/>
    </row>
    <row r="27" spans="1:20" ht="21.75" customHeight="1" x14ac:dyDescent="0.2">
      <c r="A27" s="60" t="s">
        <v>21</v>
      </c>
      <c r="B27" s="221" t="s">
        <v>359</v>
      </c>
      <c r="C27" s="221"/>
      <c r="D27" s="6" t="s">
        <v>360</v>
      </c>
      <c r="E27" s="11"/>
      <c r="F27" s="78"/>
      <c r="G27" s="142">
        <v>0</v>
      </c>
      <c r="H27" s="61" t="s">
        <v>168</v>
      </c>
      <c r="I27" s="11">
        <v>0</v>
      </c>
      <c r="J27" s="238"/>
      <c r="K27" s="238"/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/>
      <c r="S27" s="21">
        <f t="shared" si="11"/>
        <v>0</v>
      </c>
      <c r="T27" s="190"/>
    </row>
    <row r="28" spans="1:20" ht="21.75" customHeight="1" x14ac:dyDescent="0.2">
      <c r="A28" s="60" t="s">
        <v>21</v>
      </c>
      <c r="B28" s="221" t="s">
        <v>361</v>
      </c>
      <c r="C28" s="221"/>
      <c r="D28" s="6" t="s">
        <v>362</v>
      </c>
      <c r="E28" s="11"/>
      <c r="F28" s="78"/>
      <c r="G28" s="143">
        <v>10000000</v>
      </c>
      <c r="H28" s="61" t="s">
        <v>168</v>
      </c>
      <c r="I28" s="11">
        <v>2</v>
      </c>
      <c r="J28" s="238"/>
      <c r="K28" s="238"/>
      <c r="L28" s="7">
        <v>0</v>
      </c>
      <c r="M28" s="7">
        <v>92130456</v>
      </c>
      <c r="N28" s="7">
        <v>0</v>
      </c>
      <c r="O28" s="7">
        <v>0</v>
      </c>
      <c r="P28" s="7">
        <v>0</v>
      </c>
      <c r="Q28" s="7">
        <v>0</v>
      </c>
      <c r="R28" s="7"/>
      <c r="S28" s="21">
        <f t="shared" si="11"/>
        <v>92130456</v>
      </c>
      <c r="T28" s="190"/>
    </row>
    <row r="29" spans="1:20" ht="21.75" customHeight="1" x14ac:dyDescent="0.2">
      <c r="A29" s="60" t="s">
        <v>21</v>
      </c>
      <c r="B29" s="221" t="s">
        <v>363</v>
      </c>
      <c r="C29" s="221"/>
      <c r="D29" s="6" t="s">
        <v>364</v>
      </c>
      <c r="E29" s="11"/>
      <c r="F29" s="78"/>
      <c r="G29" s="143">
        <v>5000000</v>
      </c>
      <c r="H29" s="61" t="s">
        <v>168</v>
      </c>
      <c r="I29" s="11">
        <v>4</v>
      </c>
      <c r="J29" s="238"/>
      <c r="K29" s="238"/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/>
      <c r="S29" s="21">
        <f t="shared" si="11"/>
        <v>0</v>
      </c>
      <c r="T29" s="190"/>
    </row>
    <row r="30" spans="1:20" ht="21.75" customHeight="1" x14ac:dyDescent="0.2">
      <c r="A30" s="60" t="s">
        <v>21</v>
      </c>
      <c r="B30" s="221" t="s">
        <v>365</v>
      </c>
      <c r="C30" s="221"/>
      <c r="D30" s="6" t="s">
        <v>366</v>
      </c>
      <c r="E30" s="11"/>
      <c r="F30" s="78"/>
      <c r="G30" s="142">
        <v>328000000</v>
      </c>
      <c r="H30" s="61" t="s">
        <v>168</v>
      </c>
      <c r="I30" s="11">
        <v>1</v>
      </c>
      <c r="J30" s="238"/>
      <c r="K30" s="238"/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/>
      <c r="S30" s="21">
        <f t="shared" si="11"/>
        <v>0</v>
      </c>
      <c r="T30" s="190"/>
    </row>
    <row r="31" spans="1:20" ht="34.5" customHeight="1" x14ac:dyDescent="0.2">
      <c r="A31" s="60" t="s">
        <v>21</v>
      </c>
      <c r="B31" s="221" t="s">
        <v>367</v>
      </c>
      <c r="C31" s="221"/>
      <c r="D31" s="6" t="s">
        <v>368</v>
      </c>
      <c r="E31" s="11"/>
      <c r="F31" s="78"/>
      <c r="G31" s="142">
        <v>30000000</v>
      </c>
      <c r="H31" s="61" t="s">
        <v>168</v>
      </c>
      <c r="I31" s="11">
        <v>2</v>
      </c>
      <c r="J31" s="238"/>
      <c r="K31" s="238"/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/>
      <c r="S31" s="21">
        <f t="shared" si="11"/>
        <v>0</v>
      </c>
      <c r="T31" s="190"/>
    </row>
    <row r="32" spans="1:20" ht="21.75" customHeight="1" x14ac:dyDescent="0.2">
      <c r="A32" s="60" t="s">
        <v>21</v>
      </c>
      <c r="B32" s="221" t="s">
        <v>369</v>
      </c>
      <c r="C32" s="221"/>
      <c r="D32" s="6" t="s">
        <v>370</v>
      </c>
      <c r="E32" s="11"/>
      <c r="F32" s="78"/>
      <c r="G32" s="142">
        <v>4000000000</v>
      </c>
      <c r="H32" s="61" t="s">
        <v>168</v>
      </c>
      <c r="I32" s="11">
        <v>1</v>
      </c>
      <c r="J32" s="238"/>
      <c r="K32" s="238"/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/>
      <c r="S32" s="21">
        <f t="shared" si="11"/>
        <v>0</v>
      </c>
      <c r="T32" s="190"/>
    </row>
    <row r="33" spans="1:20" ht="21.75" customHeight="1" x14ac:dyDescent="0.2">
      <c r="A33" s="60" t="s">
        <v>21</v>
      </c>
      <c r="B33" s="221" t="s">
        <v>371</v>
      </c>
      <c r="C33" s="221"/>
      <c r="D33" s="6" t="s">
        <v>370</v>
      </c>
      <c r="E33" s="11"/>
      <c r="F33" s="78"/>
      <c r="G33" s="142">
        <v>0</v>
      </c>
      <c r="H33" s="61" t="s">
        <v>168</v>
      </c>
      <c r="I33" s="11">
        <v>1</v>
      </c>
      <c r="J33" s="238"/>
      <c r="K33" s="238"/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/>
      <c r="S33" s="21">
        <f t="shared" si="11"/>
        <v>0</v>
      </c>
      <c r="T33" s="190"/>
    </row>
    <row r="34" spans="1:20" ht="21.75" customHeight="1" x14ac:dyDescent="0.2">
      <c r="A34" s="60" t="s">
        <v>21</v>
      </c>
      <c r="B34" s="221" t="s">
        <v>372</v>
      </c>
      <c r="C34" s="221"/>
      <c r="D34" s="6" t="s">
        <v>373</v>
      </c>
      <c r="E34" s="11"/>
      <c r="F34" s="78"/>
      <c r="G34" s="142">
        <v>0</v>
      </c>
      <c r="H34" s="61" t="s">
        <v>168</v>
      </c>
      <c r="I34" s="11">
        <v>0</v>
      </c>
      <c r="J34" s="238"/>
      <c r="K34" s="238"/>
      <c r="L34" s="7">
        <v>0</v>
      </c>
      <c r="M34" s="7">
        <v>0</v>
      </c>
      <c r="N34" s="7">
        <v>0</v>
      </c>
      <c r="O34" s="7">
        <f>14000000</f>
        <v>14000000</v>
      </c>
      <c r="P34" s="7">
        <v>0</v>
      </c>
      <c r="Q34" s="7">
        <v>0</v>
      </c>
      <c r="R34" s="7" t="s">
        <v>332</v>
      </c>
      <c r="S34" s="21">
        <f t="shared" si="11"/>
        <v>14000000</v>
      </c>
      <c r="T34" s="190"/>
    </row>
    <row r="35" spans="1:20" ht="21.75" customHeight="1" x14ac:dyDescent="0.2">
      <c r="A35" s="60" t="s">
        <v>21</v>
      </c>
      <c r="B35" s="221" t="s">
        <v>374</v>
      </c>
      <c r="C35" s="221"/>
      <c r="D35" s="6" t="s">
        <v>375</v>
      </c>
      <c r="E35" s="11"/>
      <c r="F35" s="78"/>
      <c r="G35" s="142">
        <v>0</v>
      </c>
      <c r="H35" s="61" t="s">
        <v>168</v>
      </c>
      <c r="I35" s="11">
        <v>1</v>
      </c>
      <c r="J35" s="238"/>
      <c r="K35" s="238"/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/>
      <c r="S35" s="21">
        <f t="shared" si="11"/>
        <v>0</v>
      </c>
      <c r="T35" s="190"/>
    </row>
    <row r="36" spans="1:20" ht="21.75" customHeight="1" x14ac:dyDescent="0.2">
      <c r="A36" s="60" t="s">
        <v>21</v>
      </c>
      <c r="B36" s="221" t="s">
        <v>376</v>
      </c>
      <c r="C36" s="221"/>
      <c r="D36" s="6" t="s">
        <v>377</v>
      </c>
      <c r="E36" s="11"/>
      <c r="F36" s="78"/>
      <c r="G36" s="142">
        <v>0</v>
      </c>
      <c r="H36" s="61" t="s">
        <v>168</v>
      </c>
      <c r="I36" s="11">
        <v>0</v>
      </c>
      <c r="J36" s="238"/>
      <c r="K36" s="238"/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/>
      <c r="S36" s="21">
        <f t="shared" si="11"/>
        <v>0</v>
      </c>
      <c r="T36" s="190"/>
    </row>
    <row r="37" spans="1:20" ht="21.75" customHeight="1" thickBot="1" x14ac:dyDescent="0.25">
      <c r="A37" s="60" t="s">
        <v>21</v>
      </c>
      <c r="B37" s="221" t="s">
        <v>378</v>
      </c>
      <c r="C37" s="221"/>
      <c r="D37" s="6" t="s">
        <v>379</v>
      </c>
      <c r="E37" s="11"/>
      <c r="F37" s="78"/>
      <c r="G37" s="142">
        <v>0</v>
      </c>
      <c r="H37" s="61" t="s">
        <v>168</v>
      </c>
      <c r="I37" s="11">
        <v>0</v>
      </c>
      <c r="J37" s="239"/>
      <c r="K37" s="239"/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/>
      <c r="S37" s="21">
        <f t="shared" si="11"/>
        <v>0</v>
      </c>
      <c r="T37" s="190"/>
    </row>
    <row r="38" spans="1:20" s="148" customFormat="1" ht="13.5" thickBot="1" x14ac:dyDescent="0.25">
      <c r="A38" s="192" t="s">
        <v>30</v>
      </c>
      <c r="B38" s="192"/>
      <c r="C38" s="192" t="s">
        <v>31</v>
      </c>
      <c r="D38" s="192"/>
      <c r="E38" s="192"/>
      <c r="F38" s="192"/>
      <c r="G38" s="192"/>
      <c r="H38" s="192"/>
      <c r="I38" s="192"/>
      <c r="J38" s="192"/>
      <c r="K38" s="146"/>
      <c r="L38" s="130">
        <f>+L39+L58+L95</f>
        <v>2633369250.8499999</v>
      </c>
      <c r="M38" s="130">
        <f>+M39+M58+M95</f>
        <v>256140439.62</v>
      </c>
      <c r="N38" s="130">
        <f t="shared" ref="N38:Q38" si="12">+N39+N58+N95</f>
        <v>116600000</v>
      </c>
      <c r="O38" s="130">
        <f t="shared" si="12"/>
        <v>2101000000</v>
      </c>
      <c r="P38" s="130">
        <f t="shared" si="12"/>
        <v>0</v>
      </c>
      <c r="Q38" s="130">
        <f t="shared" si="12"/>
        <v>1375993298</v>
      </c>
      <c r="R38" s="130"/>
      <c r="S38" s="130">
        <f>+S39+S58+S95</f>
        <v>6483102988.4700003</v>
      </c>
      <c r="T38" s="190"/>
    </row>
    <row r="39" spans="1:20" ht="15" customHeight="1" x14ac:dyDescent="0.2">
      <c r="A39" s="188" t="s">
        <v>5</v>
      </c>
      <c r="B39" s="188"/>
      <c r="C39" s="189" t="s">
        <v>380</v>
      </c>
      <c r="D39" s="189"/>
      <c r="E39" s="189"/>
      <c r="F39" s="189"/>
      <c r="G39" s="189"/>
      <c r="H39" s="189"/>
      <c r="I39" s="189"/>
      <c r="J39" s="189"/>
      <c r="K39" s="132"/>
      <c r="L39" s="4">
        <f>+L40</f>
        <v>2633369250.8499999</v>
      </c>
      <c r="M39" s="4">
        <f t="shared" ref="M39:S39" si="13">+M40</f>
        <v>0</v>
      </c>
      <c r="N39" s="4">
        <f t="shared" si="13"/>
        <v>0</v>
      </c>
      <c r="O39" s="4">
        <f t="shared" si="13"/>
        <v>0</v>
      </c>
      <c r="P39" s="4">
        <f t="shared" si="13"/>
        <v>0</v>
      </c>
      <c r="Q39" s="4">
        <f t="shared" si="13"/>
        <v>67604194</v>
      </c>
      <c r="R39" s="4"/>
      <c r="S39" s="4">
        <f t="shared" si="13"/>
        <v>2700973444.8499999</v>
      </c>
      <c r="T39" s="190"/>
    </row>
    <row r="40" spans="1:20" x14ac:dyDescent="0.2">
      <c r="A40" s="172" t="s">
        <v>6</v>
      </c>
      <c r="B40" s="172"/>
      <c r="C40" s="173" t="s">
        <v>381</v>
      </c>
      <c r="D40" s="173"/>
      <c r="E40" s="173"/>
      <c r="F40" s="173"/>
      <c r="G40" s="173"/>
      <c r="H40" s="173"/>
      <c r="I40" s="173"/>
      <c r="J40" s="173"/>
      <c r="K40" s="133"/>
      <c r="L40" s="5">
        <f>+L41+L48+L50+L52+L54</f>
        <v>2633369250.8499999</v>
      </c>
      <c r="M40" s="5">
        <f t="shared" ref="M40:S40" si="14">+M41+M48+M50+M52+M54</f>
        <v>0</v>
      </c>
      <c r="N40" s="5">
        <f t="shared" si="14"/>
        <v>0</v>
      </c>
      <c r="O40" s="5">
        <f t="shared" si="14"/>
        <v>0</v>
      </c>
      <c r="P40" s="5">
        <f t="shared" si="14"/>
        <v>0</v>
      </c>
      <c r="Q40" s="5">
        <f t="shared" si="14"/>
        <v>67604194</v>
      </c>
      <c r="R40" s="5"/>
      <c r="S40" s="5">
        <f t="shared" si="14"/>
        <v>2700973444.8499999</v>
      </c>
      <c r="T40" s="190"/>
    </row>
    <row r="41" spans="1:20" s="23" customFormat="1" ht="22.5" customHeight="1" x14ac:dyDescent="0.2">
      <c r="A41" s="24" t="s">
        <v>20</v>
      </c>
      <c r="B41" s="174" t="s">
        <v>382</v>
      </c>
      <c r="C41" s="174"/>
      <c r="D41" s="25" t="s">
        <v>383</v>
      </c>
      <c r="E41" s="26">
        <v>1.27</v>
      </c>
      <c r="F41" s="26"/>
      <c r="G41" s="89">
        <f>SUM(G42:G43)</f>
        <v>499000000</v>
      </c>
      <c r="H41" s="26"/>
      <c r="I41" s="26">
        <v>1.27</v>
      </c>
      <c r="J41" s="178" t="s">
        <v>66</v>
      </c>
      <c r="K41" s="175" t="s">
        <v>67</v>
      </c>
      <c r="L41" s="27">
        <f>SUM(L42:L47)</f>
        <v>1103743326.8499999</v>
      </c>
      <c r="M41" s="27">
        <f t="shared" ref="M41:S41" si="15">SUM(M42:M47)</f>
        <v>0</v>
      </c>
      <c r="N41" s="27">
        <f t="shared" si="15"/>
        <v>0</v>
      </c>
      <c r="O41" s="27">
        <f t="shared" si="15"/>
        <v>0</v>
      </c>
      <c r="P41" s="27">
        <f t="shared" si="15"/>
        <v>0</v>
      </c>
      <c r="Q41" s="27">
        <f t="shared" si="15"/>
        <v>67604194</v>
      </c>
      <c r="R41" s="27">
        <f t="shared" si="15"/>
        <v>0</v>
      </c>
      <c r="S41" s="27">
        <f t="shared" si="15"/>
        <v>1171347520.8499999</v>
      </c>
      <c r="T41" s="190"/>
    </row>
    <row r="42" spans="1:20" ht="22.5" x14ac:dyDescent="0.2">
      <c r="A42" s="118" t="s">
        <v>21</v>
      </c>
      <c r="B42" s="181" t="s">
        <v>519</v>
      </c>
      <c r="C42" s="181"/>
      <c r="D42" s="6" t="s">
        <v>520</v>
      </c>
      <c r="E42" s="11" t="s">
        <v>23</v>
      </c>
      <c r="F42" s="11"/>
      <c r="G42" s="117">
        <v>499000000</v>
      </c>
      <c r="H42" s="11" t="s">
        <v>24</v>
      </c>
      <c r="I42" s="11">
        <v>2</v>
      </c>
      <c r="J42" s="179"/>
      <c r="K42" s="176"/>
      <c r="L42" s="7">
        <f>389588296</f>
        <v>389588296</v>
      </c>
      <c r="M42" s="7">
        <v>0</v>
      </c>
      <c r="N42" s="7">
        <v>0</v>
      </c>
      <c r="O42" s="7">
        <v>0</v>
      </c>
      <c r="P42" s="7">
        <v>0</v>
      </c>
      <c r="Q42" s="7">
        <v>0</v>
      </c>
      <c r="R42" s="7"/>
      <c r="S42" s="7">
        <f t="shared" ref="S42:S47" si="16">SUM(L42:R42)</f>
        <v>389588296</v>
      </c>
      <c r="T42" s="190"/>
    </row>
    <row r="43" spans="1:20" ht="36" x14ac:dyDescent="0.2">
      <c r="A43" s="118" t="s">
        <v>21</v>
      </c>
      <c r="B43" s="181" t="s">
        <v>521</v>
      </c>
      <c r="C43" s="181"/>
      <c r="D43" s="6" t="s">
        <v>522</v>
      </c>
      <c r="E43" s="11">
        <v>0</v>
      </c>
      <c r="F43" s="20"/>
      <c r="G43" s="151">
        <v>0</v>
      </c>
      <c r="H43" s="13" t="s">
        <v>26</v>
      </c>
      <c r="I43" s="11">
        <v>0</v>
      </c>
      <c r="J43" s="179"/>
      <c r="K43" s="176"/>
      <c r="L43" s="7">
        <v>100000000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10" t="s">
        <v>869</v>
      </c>
      <c r="S43" s="7">
        <f t="shared" si="16"/>
        <v>100000000</v>
      </c>
      <c r="T43" s="190"/>
    </row>
    <row r="44" spans="1:20" ht="21.75" customHeight="1" x14ac:dyDescent="0.2">
      <c r="A44" s="66" t="s">
        <v>21</v>
      </c>
      <c r="B44" s="222" t="s">
        <v>384</v>
      </c>
      <c r="C44" s="222"/>
      <c r="D44" s="6" t="s">
        <v>385</v>
      </c>
      <c r="E44" s="62">
        <v>0</v>
      </c>
      <c r="F44" s="78"/>
      <c r="G44" s="142">
        <v>204000000</v>
      </c>
      <c r="H44" s="61" t="s">
        <v>168</v>
      </c>
      <c r="I44" s="62">
        <v>100</v>
      </c>
      <c r="J44" s="179"/>
      <c r="K44" s="176"/>
      <c r="L44" s="7">
        <f>305055594+1103472.81+307995964.04</f>
        <v>614155030.85000002</v>
      </c>
      <c r="M44" s="7">
        <v>0</v>
      </c>
      <c r="N44" s="7">
        <v>0</v>
      </c>
      <c r="O44" s="7">
        <v>0</v>
      </c>
      <c r="P44" s="7">
        <v>0</v>
      </c>
      <c r="Q44" s="7">
        <f>63372482+4231712</f>
        <v>67604194</v>
      </c>
      <c r="R44" s="7" t="s">
        <v>886</v>
      </c>
      <c r="S44" s="21">
        <f t="shared" si="16"/>
        <v>681759224.85000002</v>
      </c>
      <c r="T44" s="190"/>
    </row>
    <row r="45" spans="1:20" ht="21.75" customHeight="1" x14ac:dyDescent="0.2">
      <c r="A45" s="66" t="s">
        <v>21</v>
      </c>
      <c r="B45" s="221" t="s">
        <v>386</v>
      </c>
      <c r="C45" s="221"/>
      <c r="D45" s="6" t="s">
        <v>387</v>
      </c>
      <c r="E45" s="62">
        <v>0</v>
      </c>
      <c r="F45" s="78"/>
      <c r="G45" s="142">
        <v>0</v>
      </c>
      <c r="H45" s="61" t="s">
        <v>168</v>
      </c>
      <c r="I45" s="62">
        <v>0</v>
      </c>
      <c r="J45" s="179"/>
      <c r="K45" s="176"/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/>
      <c r="S45" s="21">
        <f t="shared" si="16"/>
        <v>0</v>
      </c>
      <c r="T45" s="190"/>
    </row>
    <row r="46" spans="1:20" ht="21.75" customHeight="1" x14ac:dyDescent="0.2">
      <c r="A46" s="66" t="s">
        <v>21</v>
      </c>
      <c r="B46" s="221" t="s">
        <v>388</v>
      </c>
      <c r="C46" s="221"/>
      <c r="D46" s="6" t="s">
        <v>389</v>
      </c>
      <c r="E46" s="62">
        <v>0</v>
      </c>
      <c r="F46" s="78"/>
      <c r="G46" s="142">
        <v>0</v>
      </c>
      <c r="H46" s="61" t="s">
        <v>168</v>
      </c>
      <c r="I46" s="62">
        <v>1</v>
      </c>
      <c r="J46" s="179"/>
      <c r="K46" s="176"/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/>
      <c r="S46" s="21">
        <f t="shared" si="16"/>
        <v>0</v>
      </c>
      <c r="T46" s="190"/>
    </row>
    <row r="47" spans="1:20" ht="21.75" customHeight="1" x14ac:dyDescent="0.2">
      <c r="A47" s="66" t="s">
        <v>21</v>
      </c>
      <c r="B47" s="221" t="s">
        <v>390</v>
      </c>
      <c r="C47" s="221"/>
      <c r="D47" s="6" t="s">
        <v>391</v>
      </c>
      <c r="E47" s="62">
        <v>0</v>
      </c>
      <c r="F47" s="78"/>
      <c r="G47" s="142">
        <v>807000000</v>
      </c>
      <c r="H47" s="61" t="s">
        <v>168</v>
      </c>
      <c r="I47" s="62">
        <v>300</v>
      </c>
      <c r="J47" s="179"/>
      <c r="K47" s="176"/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/>
      <c r="S47" s="21">
        <f t="shared" si="16"/>
        <v>0</v>
      </c>
      <c r="T47" s="190"/>
    </row>
    <row r="48" spans="1:20" ht="56.25" customHeight="1" x14ac:dyDescent="0.2">
      <c r="A48" s="53" t="s">
        <v>20</v>
      </c>
      <c r="B48" s="174" t="s">
        <v>392</v>
      </c>
      <c r="C48" s="174"/>
      <c r="D48" s="54" t="s">
        <v>393</v>
      </c>
      <c r="E48" s="55">
        <v>0.11</v>
      </c>
      <c r="F48" s="64"/>
      <c r="G48" s="89">
        <f>SUM(G49)</f>
        <v>0</v>
      </c>
      <c r="H48" s="57"/>
      <c r="I48" s="55">
        <v>0.1</v>
      </c>
      <c r="J48" s="179"/>
      <c r="K48" s="176"/>
      <c r="L48" s="59">
        <f>+L49</f>
        <v>0</v>
      </c>
      <c r="M48" s="59">
        <f t="shared" ref="M48:S48" si="17">+M49</f>
        <v>0</v>
      </c>
      <c r="N48" s="59">
        <f t="shared" si="17"/>
        <v>0</v>
      </c>
      <c r="O48" s="59">
        <f t="shared" si="17"/>
        <v>0</v>
      </c>
      <c r="P48" s="59">
        <f t="shared" si="17"/>
        <v>0</v>
      </c>
      <c r="Q48" s="59">
        <f t="shared" si="17"/>
        <v>0</v>
      </c>
      <c r="R48" s="59"/>
      <c r="S48" s="59">
        <f t="shared" si="17"/>
        <v>0</v>
      </c>
      <c r="T48" s="190"/>
    </row>
    <row r="49" spans="1:22" ht="21.75" customHeight="1" x14ac:dyDescent="0.2">
      <c r="A49" s="66" t="s">
        <v>21</v>
      </c>
      <c r="B49" s="221" t="s">
        <v>394</v>
      </c>
      <c r="C49" s="221"/>
      <c r="D49" s="6" t="s">
        <v>395</v>
      </c>
      <c r="E49" s="62">
        <v>0</v>
      </c>
      <c r="F49" s="78"/>
      <c r="G49" s="143">
        <v>0</v>
      </c>
      <c r="H49" s="61" t="s">
        <v>168</v>
      </c>
      <c r="I49" s="62">
        <v>300</v>
      </c>
      <c r="J49" s="179"/>
      <c r="K49" s="176"/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/>
      <c r="S49" s="21">
        <f>SUM(L49:R49)</f>
        <v>0</v>
      </c>
      <c r="T49" s="190"/>
    </row>
    <row r="50" spans="1:22" ht="22.5" customHeight="1" x14ac:dyDescent="0.2">
      <c r="A50" s="53" t="s">
        <v>20</v>
      </c>
      <c r="B50" s="174" t="s">
        <v>396</v>
      </c>
      <c r="C50" s="174"/>
      <c r="D50" s="54" t="s">
        <v>397</v>
      </c>
      <c r="E50" s="81">
        <v>0</v>
      </c>
      <c r="F50" s="64"/>
      <c r="G50" s="89">
        <f>+G51</f>
        <v>0</v>
      </c>
      <c r="H50" s="57"/>
      <c r="I50" s="81">
        <v>9</v>
      </c>
      <c r="J50" s="179" t="s">
        <v>124</v>
      </c>
      <c r="K50" s="176" t="s">
        <v>491</v>
      </c>
      <c r="L50" s="59">
        <f>+L51</f>
        <v>925320486</v>
      </c>
      <c r="M50" s="59">
        <f t="shared" ref="M50:S50" si="18">+M51</f>
        <v>0</v>
      </c>
      <c r="N50" s="59">
        <f t="shared" si="18"/>
        <v>0</v>
      </c>
      <c r="O50" s="59">
        <f t="shared" si="18"/>
        <v>0</v>
      </c>
      <c r="P50" s="59">
        <f t="shared" si="18"/>
        <v>0</v>
      </c>
      <c r="Q50" s="59">
        <f t="shared" si="18"/>
        <v>0</v>
      </c>
      <c r="R50" s="59"/>
      <c r="S50" s="59">
        <f t="shared" si="18"/>
        <v>925320486</v>
      </c>
      <c r="T50" s="190"/>
    </row>
    <row r="51" spans="1:22" ht="21.75" customHeight="1" x14ac:dyDescent="0.2">
      <c r="A51" s="66" t="s">
        <v>21</v>
      </c>
      <c r="B51" s="221" t="s">
        <v>398</v>
      </c>
      <c r="C51" s="221"/>
      <c r="D51" s="6" t="s">
        <v>399</v>
      </c>
      <c r="E51" s="62">
        <v>0</v>
      </c>
      <c r="F51" s="78">
        <v>0</v>
      </c>
      <c r="G51" s="143">
        <v>0</v>
      </c>
      <c r="H51" s="61" t="s">
        <v>168</v>
      </c>
      <c r="I51" s="62">
        <v>9</v>
      </c>
      <c r="J51" s="179"/>
      <c r="K51" s="176"/>
      <c r="L51" s="7">
        <f>903320486+22000000</f>
        <v>925320486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/>
      <c r="S51" s="21">
        <f>SUM(L51:R51)</f>
        <v>925320486</v>
      </c>
      <c r="T51" s="190"/>
    </row>
    <row r="52" spans="1:22" ht="45" customHeight="1" x14ac:dyDescent="0.2">
      <c r="A52" s="53" t="s">
        <v>20</v>
      </c>
      <c r="B52" s="174" t="s">
        <v>400</v>
      </c>
      <c r="C52" s="174"/>
      <c r="D52" s="54" t="s">
        <v>401</v>
      </c>
      <c r="E52" s="82">
        <v>0.33300000000000002</v>
      </c>
      <c r="F52" s="64"/>
      <c r="G52" s="89">
        <f>SUM(G53)</f>
        <v>20000000</v>
      </c>
      <c r="H52" s="57"/>
      <c r="I52" s="82">
        <v>0.55500000000000005</v>
      </c>
      <c r="J52" s="179"/>
      <c r="K52" s="176"/>
      <c r="L52" s="59">
        <f>+L53</f>
        <v>30000000</v>
      </c>
      <c r="M52" s="59">
        <f t="shared" ref="M52:S52" si="19">+M53</f>
        <v>0</v>
      </c>
      <c r="N52" s="59">
        <f t="shared" si="19"/>
        <v>0</v>
      </c>
      <c r="O52" s="59">
        <f t="shared" si="19"/>
        <v>0</v>
      </c>
      <c r="P52" s="59">
        <f t="shared" si="19"/>
        <v>0</v>
      </c>
      <c r="Q52" s="59">
        <f t="shared" si="19"/>
        <v>0</v>
      </c>
      <c r="R52" s="59"/>
      <c r="S52" s="59">
        <f t="shared" si="19"/>
        <v>30000000</v>
      </c>
      <c r="T52" s="190"/>
    </row>
    <row r="53" spans="1:22" ht="21.75" customHeight="1" x14ac:dyDescent="0.2">
      <c r="A53" s="66" t="s">
        <v>21</v>
      </c>
      <c r="B53" s="221" t="s">
        <v>402</v>
      </c>
      <c r="C53" s="221"/>
      <c r="D53" s="6" t="s">
        <v>403</v>
      </c>
      <c r="E53" s="62">
        <v>0</v>
      </c>
      <c r="F53" s="78"/>
      <c r="G53" s="142">
        <v>20000000</v>
      </c>
      <c r="H53" s="61" t="s">
        <v>168</v>
      </c>
      <c r="I53" s="62">
        <v>1</v>
      </c>
      <c r="J53" s="179"/>
      <c r="K53" s="176"/>
      <c r="L53" s="7">
        <v>30000000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 t="s">
        <v>873</v>
      </c>
      <c r="S53" s="21">
        <f>SUM(L53:R53)</f>
        <v>30000000</v>
      </c>
      <c r="T53" s="190"/>
    </row>
    <row r="54" spans="1:22" ht="33" customHeight="1" x14ac:dyDescent="0.2">
      <c r="A54" s="53" t="s">
        <v>20</v>
      </c>
      <c r="B54" s="174" t="s">
        <v>404</v>
      </c>
      <c r="C54" s="174"/>
      <c r="D54" s="54" t="s">
        <v>383</v>
      </c>
      <c r="E54" s="55">
        <v>0.03</v>
      </c>
      <c r="F54" s="64"/>
      <c r="G54" s="89">
        <f>SUM(G55:G57)</f>
        <v>200000000</v>
      </c>
      <c r="H54" s="57"/>
      <c r="I54" s="55">
        <v>0.03</v>
      </c>
      <c r="J54" s="179"/>
      <c r="K54" s="176"/>
      <c r="L54" s="59">
        <f>SUM(L55:L57)</f>
        <v>574305438</v>
      </c>
      <c r="M54" s="59">
        <f t="shared" ref="M54:S54" si="20">SUM(M55:M57)</f>
        <v>0</v>
      </c>
      <c r="N54" s="59">
        <f t="shared" si="20"/>
        <v>0</v>
      </c>
      <c r="O54" s="59">
        <f t="shared" si="20"/>
        <v>0</v>
      </c>
      <c r="P54" s="59">
        <f t="shared" si="20"/>
        <v>0</v>
      </c>
      <c r="Q54" s="59">
        <f t="shared" si="20"/>
        <v>0</v>
      </c>
      <c r="R54" s="59"/>
      <c r="S54" s="59">
        <f t="shared" si="20"/>
        <v>574305438</v>
      </c>
      <c r="T54" s="190"/>
    </row>
    <row r="55" spans="1:22" ht="21.75" customHeight="1" x14ac:dyDescent="0.2">
      <c r="A55" s="66" t="s">
        <v>21</v>
      </c>
      <c r="B55" s="221" t="s">
        <v>405</v>
      </c>
      <c r="C55" s="221"/>
      <c r="D55" s="6" t="s">
        <v>406</v>
      </c>
      <c r="E55" s="62">
        <v>0</v>
      </c>
      <c r="F55" s="78"/>
      <c r="G55" s="142">
        <v>100000000</v>
      </c>
      <c r="H55" s="61" t="s">
        <v>168</v>
      </c>
      <c r="I55" s="62">
        <v>3</v>
      </c>
      <c r="J55" s="179"/>
      <c r="K55" s="176"/>
      <c r="L55" s="7">
        <f>100100000+205000000+214829477</f>
        <v>519929477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 t="s">
        <v>894</v>
      </c>
      <c r="S55" s="21">
        <f>SUM(L55:R55)</f>
        <v>519929477</v>
      </c>
      <c r="T55" s="190"/>
    </row>
    <row r="56" spans="1:22" ht="21.75" customHeight="1" x14ac:dyDescent="0.2">
      <c r="A56" s="66" t="s">
        <v>21</v>
      </c>
      <c r="B56" s="221" t="s">
        <v>407</v>
      </c>
      <c r="C56" s="221"/>
      <c r="D56" s="6" t="s">
        <v>408</v>
      </c>
      <c r="E56" s="62">
        <v>0</v>
      </c>
      <c r="F56" s="78"/>
      <c r="G56" s="142">
        <v>100000000</v>
      </c>
      <c r="H56" s="61" t="s">
        <v>168</v>
      </c>
      <c r="I56" s="62">
        <v>3</v>
      </c>
      <c r="J56" s="179"/>
      <c r="K56" s="176"/>
      <c r="L56" s="7">
        <f>52000000+2375961</f>
        <v>54375961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 t="s">
        <v>895</v>
      </c>
      <c r="S56" s="21">
        <f>SUM(L56:R56)</f>
        <v>54375961</v>
      </c>
      <c r="T56" s="190"/>
    </row>
    <row r="57" spans="1:22" ht="21.75" customHeight="1" x14ac:dyDescent="0.2">
      <c r="A57" s="66" t="s">
        <v>21</v>
      </c>
      <c r="B57" s="221" t="s">
        <v>409</v>
      </c>
      <c r="C57" s="221"/>
      <c r="D57" s="6" t="s">
        <v>410</v>
      </c>
      <c r="E57" s="62">
        <v>0</v>
      </c>
      <c r="F57" s="78"/>
      <c r="G57" s="142">
        <v>0</v>
      </c>
      <c r="H57" s="61" t="s">
        <v>168</v>
      </c>
      <c r="I57" s="62">
        <v>0</v>
      </c>
      <c r="J57" s="180"/>
      <c r="K57" s="177"/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/>
      <c r="S57" s="21">
        <f>SUM(L57:R57)</f>
        <v>0</v>
      </c>
      <c r="T57" s="190"/>
      <c r="V57" s="102"/>
    </row>
    <row r="58" spans="1:22" ht="15" customHeight="1" x14ac:dyDescent="0.2">
      <c r="A58" s="188" t="s">
        <v>5</v>
      </c>
      <c r="B58" s="188"/>
      <c r="C58" s="189" t="s">
        <v>411</v>
      </c>
      <c r="D58" s="189"/>
      <c r="E58" s="189"/>
      <c r="F58" s="189"/>
      <c r="G58" s="189"/>
      <c r="H58" s="189"/>
      <c r="I58" s="189"/>
      <c r="J58" s="189"/>
      <c r="K58" s="132"/>
      <c r="L58" s="4">
        <f>+L59</f>
        <v>0</v>
      </c>
      <c r="M58" s="4">
        <f>+M59</f>
        <v>102100000</v>
      </c>
      <c r="N58" s="4">
        <f t="shared" ref="N58:S58" si="21">+N59</f>
        <v>106600000</v>
      </c>
      <c r="O58" s="4">
        <f t="shared" si="21"/>
        <v>1601000000</v>
      </c>
      <c r="P58" s="4">
        <f t="shared" si="21"/>
        <v>0</v>
      </c>
      <c r="Q58" s="4">
        <f t="shared" si="21"/>
        <v>0</v>
      </c>
      <c r="R58" s="4"/>
      <c r="S58" s="4">
        <f t="shared" si="21"/>
        <v>1809700000</v>
      </c>
      <c r="T58" s="190"/>
    </row>
    <row r="59" spans="1:22" ht="18.75" customHeight="1" x14ac:dyDescent="0.2">
      <c r="A59" s="172" t="s">
        <v>6</v>
      </c>
      <c r="B59" s="172"/>
      <c r="C59" s="182" t="s">
        <v>412</v>
      </c>
      <c r="D59" s="183"/>
      <c r="E59" s="183"/>
      <c r="F59" s="183"/>
      <c r="G59" s="183"/>
      <c r="H59" s="183"/>
      <c r="I59" s="183"/>
      <c r="J59" s="184"/>
      <c r="K59" s="133"/>
      <c r="L59" s="5">
        <f>+L60+L70+L80+L86+L72</f>
        <v>0</v>
      </c>
      <c r="M59" s="5">
        <f t="shared" ref="M59:S59" si="22">+M60+M70+M80+M86+M72</f>
        <v>102100000</v>
      </c>
      <c r="N59" s="5">
        <f t="shared" si="22"/>
        <v>106600000</v>
      </c>
      <c r="O59" s="5">
        <f t="shared" si="22"/>
        <v>1601000000</v>
      </c>
      <c r="P59" s="5">
        <f t="shared" si="22"/>
        <v>0</v>
      </c>
      <c r="Q59" s="5">
        <f t="shared" si="22"/>
        <v>0</v>
      </c>
      <c r="R59" s="5"/>
      <c r="S59" s="5">
        <f t="shared" si="22"/>
        <v>1809700000</v>
      </c>
      <c r="T59" s="190"/>
    </row>
    <row r="60" spans="1:22" ht="43.5" customHeight="1" x14ac:dyDescent="0.2">
      <c r="A60" s="53" t="s">
        <v>20</v>
      </c>
      <c r="B60" s="233" t="s">
        <v>413</v>
      </c>
      <c r="C60" s="234"/>
      <c r="D60" s="54" t="s">
        <v>414</v>
      </c>
      <c r="E60" s="63">
        <v>1</v>
      </c>
      <c r="F60" s="64"/>
      <c r="G60" s="89">
        <f>SUM(G61:G69)</f>
        <v>100000000</v>
      </c>
      <c r="H60" s="57"/>
      <c r="I60" s="65">
        <v>1</v>
      </c>
      <c r="J60" s="178" t="s">
        <v>136</v>
      </c>
      <c r="K60" s="175" t="s">
        <v>415</v>
      </c>
      <c r="L60" s="59">
        <f>SUM(L61:L69)</f>
        <v>0</v>
      </c>
      <c r="M60" s="59">
        <f t="shared" ref="M60:Q60" si="23">SUM(M61:M69)</f>
        <v>45000000</v>
      </c>
      <c r="N60" s="59">
        <f t="shared" si="23"/>
        <v>25100000</v>
      </c>
      <c r="O60" s="59">
        <f t="shared" si="23"/>
        <v>0</v>
      </c>
      <c r="P60" s="59">
        <f t="shared" si="23"/>
        <v>0</v>
      </c>
      <c r="Q60" s="59">
        <f t="shared" si="23"/>
        <v>0</v>
      </c>
      <c r="R60" s="59"/>
      <c r="S60" s="59">
        <f>SUM(S61:S69)</f>
        <v>70100000</v>
      </c>
      <c r="T60" s="190"/>
    </row>
    <row r="61" spans="1:22" ht="21.75" customHeight="1" x14ac:dyDescent="0.2">
      <c r="A61" s="60" t="s">
        <v>21</v>
      </c>
      <c r="B61" s="228" t="s">
        <v>416</v>
      </c>
      <c r="C61" s="229"/>
      <c r="D61" s="6" t="s">
        <v>417</v>
      </c>
      <c r="E61" s="62">
        <v>0</v>
      </c>
      <c r="F61" s="78"/>
      <c r="G61" s="142">
        <v>0</v>
      </c>
      <c r="H61" s="61"/>
      <c r="I61" s="62">
        <v>1</v>
      </c>
      <c r="J61" s="179"/>
      <c r="K61" s="176"/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/>
      <c r="S61" s="21">
        <f t="shared" ref="S61:S69" si="24">SUM(L61:R61)</f>
        <v>0</v>
      </c>
      <c r="T61" s="190"/>
    </row>
    <row r="62" spans="1:22" ht="21.75" customHeight="1" x14ac:dyDescent="0.2">
      <c r="A62" s="60" t="s">
        <v>21</v>
      </c>
      <c r="B62" s="228" t="s">
        <v>418</v>
      </c>
      <c r="C62" s="229"/>
      <c r="D62" s="6" t="s">
        <v>419</v>
      </c>
      <c r="E62" s="62">
        <v>0</v>
      </c>
      <c r="F62" s="78"/>
      <c r="G62" s="142">
        <v>20000000</v>
      </c>
      <c r="H62" s="61"/>
      <c r="I62" s="62">
        <v>1</v>
      </c>
      <c r="J62" s="179"/>
      <c r="K62" s="176"/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/>
      <c r="S62" s="21">
        <f t="shared" si="24"/>
        <v>0</v>
      </c>
      <c r="T62" s="190"/>
    </row>
    <row r="63" spans="1:22" ht="21.75" customHeight="1" x14ac:dyDescent="0.2">
      <c r="A63" s="60" t="s">
        <v>21</v>
      </c>
      <c r="B63" s="228" t="s">
        <v>420</v>
      </c>
      <c r="C63" s="229"/>
      <c r="D63" s="6" t="s">
        <v>389</v>
      </c>
      <c r="E63" s="62">
        <v>0</v>
      </c>
      <c r="F63" s="78"/>
      <c r="G63" s="142">
        <v>10000000</v>
      </c>
      <c r="H63" s="61"/>
      <c r="I63" s="62">
        <v>1</v>
      </c>
      <c r="J63" s="179"/>
      <c r="K63" s="176"/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/>
      <c r="S63" s="21">
        <f t="shared" si="24"/>
        <v>0</v>
      </c>
      <c r="T63" s="190"/>
    </row>
    <row r="64" spans="1:22" ht="21.75" customHeight="1" x14ac:dyDescent="0.2">
      <c r="A64" s="60" t="s">
        <v>21</v>
      </c>
      <c r="B64" s="228" t="s">
        <v>421</v>
      </c>
      <c r="C64" s="229"/>
      <c r="D64" s="6" t="s">
        <v>422</v>
      </c>
      <c r="E64" s="62">
        <v>0</v>
      </c>
      <c r="F64" s="78"/>
      <c r="G64" s="142">
        <v>20000000</v>
      </c>
      <c r="H64" s="61"/>
      <c r="I64" s="62">
        <v>150</v>
      </c>
      <c r="J64" s="179"/>
      <c r="K64" s="176"/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/>
      <c r="S64" s="21">
        <f t="shared" si="24"/>
        <v>0</v>
      </c>
      <c r="T64" s="190"/>
    </row>
    <row r="65" spans="1:20" ht="21.75" customHeight="1" x14ac:dyDescent="0.2">
      <c r="A65" s="60" t="s">
        <v>21</v>
      </c>
      <c r="B65" s="228" t="s">
        <v>423</v>
      </c>
      <c r="C65" s="229"/>
      <c r="D65" s="6" t="s">
        <v>424</v>
      </c>
      <c r="E65" s="62">
        <v>0</v>
      </c>
      <c r="F65" s="78"/>
      <c r="G65" s="142">
        <v>30000000</v>
      </c>
      <c r="H65" s="61"/>
      <c r="I65" s="62">
        <v>10</v>
      </c>
      <c r="J65" s="179"/>
      <c r="K65" s="176"/>
      <c r="L65" s="7">
        <v>0</v>
      </c>
      <c r="M65" s="7">
        <v>45000000</v>
      </c>
      <c r="N65" s="7">
        <v>25100000</v>
      </c>
      <c r="O65" s="7">
        <v>0</v>
      </c>
      <c r="P65" s="7">
        <v>0</v>
      </c>
      <c r="Q65" s="7">
        <v>0</v>
      </c>
      <c r="R65" s="7"/>
      <c r="S65" s="21">
        <f t="shared" si="24"/>
        <v>70100000</v>
      </c>
      <c r="T65" s="190"/>
    </row>
    <row r="66" spans="1:20" ht="21.75" customHeight="1" x14ac:dyDescent="0.2">
      <c r="A66" s="60" t="s">
        <v>21</v>
      </c>
      <c r="B66" s="228" t="s">
        <v>425</v>
      </c>
      <c r="C66" s="229"/>
      <c r="D66" s="6" t="s">
        <v>426</v>
      </c>
      <c r="E66" s="62">
        <v>0</v>
      </c>
      <c r="F66" s="62"/>
      <c r="G66" s="91">
        <v>10000000</v>
      </c>
      <c r="H66" s="61"/>
      <c r="I66" s="62">
        <v>60</v>
      </c>
      <c r="J66" s="179"/>
      <c r="K66" s="176"/>
      <c r="L66" s="7"/>
      <c r="M66" s="7"/>
      <c r="N66" s="7"/>
      <c r="O66" s="7"/>
      <c r="P66" s="7"/>
      <c r="Q66" s="7"/>
      <c r="R66" s="7"/>
      <c r="S66" s="21">
        <f t="shared" si="24"/>
        <v>0</v>
      </c>
      <c r="T66" s="190"/>
    </row>
    <row r="67" spans="1:20" ht="21.75" customHeight="1" x14ac:dyDescent="0.2">
      <c r="A67" s="60" t="s">
        <v>21</v>
      </c>
      <c r="B67" s="221" t="s">
        <v>427</v>
      </c>
      <c r="C67" s="221"/>
      <c r="D67" s="6" t="s">
        <v>428</v>
      </c>
      <c r="E67" s="62" t="s">
        <v>23</v>
      </c>
      <c r="F67" s="62"/>
      <c r="G67" s="62">
        <v>0</v>
      </c>
      <c r="H67" s="61"/>
      <c r="I67" s="62">
        <v>1</v>
      </c>
      <c r="J67" s="179"/>
      <c r="K67" s="176"/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/>
      <c r="S67" s="21">
        <f t="shared" si="24"/>
        <v>0</v>
      </c>
      <c r="T67" s="190"/>
    </row>
    <row r="68" spans="1:20" ht="21.75" customHeight="1" x14ac:dyDescent="0.2">
      <c r="A68" s="60" t="s">
        <v>21</v>
      </c>
      <c r="B68" s="221" t="s">
        <v>429</v>
      </c>
      <c r="C68" s="221"/>
      <c r="D68" s="6" t="s">
        <v>430</v>
      </c>
      <c r="E68" s="62" t="s">
        <v>23</v>
      </c>
      <c r="F68" s="62"/>
      <c r="G68" s="91">
        <v>10000000</v>
      </c>
      <c r="H68" s="61"/>
      <c r="I68" s="62">
        <v>60</v>
      </c>
      <c r="J68" s="179"/>
      <c r="K68" s="176"/>
      <c r="L68" s="7"/>
      <c r="M68" s="7"/>
      <c r="N68" s="7"/>
      <c r="O68" s="7"/>
      <c r="P68" s="7"/>
      <c r="Q68" s="7"/>
      <c r="R68" s="7"/>
      <c r="S68" s="21">
        <f t="shared" si="24"/>
        <v>0</v>
      </c>
      <c r="T68" s="190"/>
    </row>
    <row r="69" spans="1:20" ht="21.75" customHeight="1" x14ac:dyDescent="0.2">
      <c r="A69" s="60" t="s">
        <v>21</v>
      </c>
      <c r="B69" s="221" t="s">
        <v>431</v>
      </c>
      <c r="C69" s="221"/>
      <c r="D69" s="6" t="s">
        <v>432</v>
      </c>
      <c r="E69" s="62">
        <v>0</v>
      </c>
      <c r="F69" s="62"/>
      <c r="G69" s="62">
        <v>0</v>
      </c>
      <c r="H69" s="61"/>
      <c r="I69" s="62">
        <v>30</v>
      </c>
      <c r="J69" s="179"/>
      <c r="K69" s="176"/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/>
      <c r="S69" s="21">
        <f t="shared" si="24"/>
        <v>0</v>
      </c>
      <c r="T69" s="190"/>
    </row>
    <row r="70" spans="1:20" ht="43.5" customHeight="1" x14ac:dyDescent="0.2">
      <c r="A70" s="53" t="s">
        <v>20</v>
      </c>
      <c r="B70" s="233" t="s">
        <v>524</v>
      </c>
      <c r="C70" s="234"/>
      <c r="D70" s="54" t="s">
        <v>525</v>
      </c>
      <c r="E70" s="63">
        <v>13351</v>
      </c>
      <c r="F70" s="64"/>
      <c r="G70" s="89">
        <f>SUM(G73:G79)</f>
        <v>20000000</v>
      </c>
      <c r="H70" s="57"/>
      <c r="I70" s="63">
        <v>13351</v>
      </c>
      <c r="J70" s="178" t="s">
        <v>123</v>
      </c>
      <c r="K70" s="175" t="s">
        <v>437</v>
      </c>
      <c r="L70" s="59">
        <f>+L71</f>
        <v>0</v>
      </c>
      <c r="M70" s="59">
        <f t="shared" ref="M70:S70" si="25">+M71</f>
        <v>8000000</v>
      </c>
      <c r="N70" s="59">
        <f t="shared" si="25"/>
        <v>10000000</v>
      </c>
      <c r="O70" s="59">
        <f t="shared" si="25"/>
        <v>0</v>
      </c>
      <c r="P70" s="59">
        <f t="shared" si="25"/>
        <v>0</v>
      </c>
      <c r="Q70" s="59">
        <f t="shared" si="25"/>
        <v>0</v>
      </c>
      <c r="R70" s="59"/>
      <c r="S70" s="59">
        <f t="shared" si="25"/>
        <v>18000000</v>
      </c>
      <c r="T70" s="190"/>
    </row>
    <row r="71" spans="1:20" ht="21.75" customHeight="1" x14ac:dyDescent="0.2">
      <c r="A71" s="60" t="s">
        <v>21</v>
      </c>
      <c r="B71" s="228" t="s">
        <v>440</v>
      </c>
      <c r="C71" s="229"/>
      <c r="D71" s="6" t="s">
        <v>441</v>
      </c>
      <c r="E71" s="62">
        <v>0</v>
      </c>
      <c r="F71" s="78"/>
      <c r="G71" s="142">
        <v>20000000</v>
      </c>
      <c r="H71" s="61"/>
      <c r="I71" s="62">
        <v>1</v>
      </c>
      <c r="J71" s="179"/>
      <c r="K71" s="176"/>
      <c r="L71" s="7">
        <v>0</v>
      </c>
      <c r="M71" s="7">
        <f>100000+7900000</f>
        <v>8000000</v>
      </c>
      <c r="N71" s="7">
        <v>10000000</v>
      </c>
      <c r="O71" s="7">
        <v>0</v>
      </c>
      <c r="P71" s="7">
        <v>0</v>
      </c>
      <c r="Q71" s="7">
        <v>0</v>
      </c>
      <c r="R71" s="7" t="s">
        <v>896</v>
      </c>
      <c r="S71" s="21">
        <f t="shared" ref="S71" si="26">SUM(L71:R71)</f>
        <v>18000000</v>
      </c>
      <c r="T71" s="190"/>
    </row>
    <row r="72" spans="1:20" ht="43.5" customHeight="1" x14ac:dyDescent="0.2">
      <c r="A72" s="53" t="s">
        <v>20</v>
      </c>
      <c r="B72" s="233" t="s">
        <v>435</v>
      </c>
      <c r="C72" s="234"/>
      <c r="D72" s="54" t="s">
        <v>436</v>
      </c>
      <c r="E72" s="63">
        <v>13351</v>
      </c>
      <c r="F72" s="64"/>
      <c r="G72" s="89">
        <f>SUM(G74:G81)</f>
        <v>55000000</v>
      </c>
      <c r="H72" s="57"/>
      <c r="I72" s="63">
        <v>13351</v>
      </c>
      <c r="J72" s="179"/>
      <c r="K72" s="176"/>
      <c r="L72" s="59">
        <f>SUM(L73:L79)</f>
        <v>0</v>
      </c>
      <c r="M72" s="59">
        <f t="shared" ref="M72:S72" si="27">SUM(M73:M79)</f>
        <v>41300000</v>
      </c>
      <c r="N72" s="59">
        <f t="shared" si="27"/>
        <v>63000000</v>
      </c>
      <c r="O72" s="59">
        <f t="shared" si="27"/>
        <v>0</v>
      </c>
      <c r="P72" s="59">
        <f t="shared" si="27"/>
        <v>0</v>
      </c>
      <c r="Q72" s="59">
        <f t="shared" si="27"/>
        <v>0</v>
      </c>
      <c r="R72" s="59">
        <f t="shared" si="27"/>
        <v>0</v>
      </c>
      <c r="S72" s="59">
        <f t="shared" si="27"/>
        <v>104300000</v>
      </c>
      <c r="T72" s="190"/>
    </row>
    <row r="73" spans="1:20" ht="21.75" customHeight="1" x14ac:dyDescent="0.2">
      <c r="A73" s="60" t="s">
        <v>21</v>
      </c>
      <c r="B73" s="228" t="s">
        <v>438</v>
      </c>
      <c r="C73" s="229"/>
      <c r="D73" s="6" t="s">
        <v>439</v>
      </c>
      <c r="E73" s="62">
        <v>0</v>
      </c>
      <c r="F73" s="78"/>
      <c r="G73" s="156">
        <v>0</v>
      </c>
      <c r="H73" s="61"/>
      <c r="I73" s="62">
        <v>1038</v>
      </c>
      <c r="J73" s="179"/>
      <c r="K73" s="176"/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/>
      <c r="S73" s="21">
        <f t="shared" ref="S73:S79" si="28">SUM(L73:R73)</f>
        <v>0</v>
      </c>
      <c r="T73" s="190"/>
    </row>
    <row r="74" spans="1:20" ht="21.75" customHeight="1" x14ac:dyDescent="0.2">
      <c r="A74" s="60" t="s">
        <v>21</v>
      </c>
      <c r="B74" s="228" t="s">
        <v>442</v>
      </c>
      <c r="C74" s="229"/>
      <c r="D74" s="6" t="s">
        <v>441</v>
      </c>
      <c r="E74" s="62">
        <v>0</v>
      </c>
      <c r="F74" s="78"/>
      <c r="G74" s="156">
        <v>0</v>
      </c>
      <c r="H74" s="61"/>
      <c r="I74" s="62">
        <v>300</v>
      </c>
      <c r="J74" s="179"/>
      <c r="K74" s="176"/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/>
      <c r="S74" s="21">
        <f t="shared" si="28"/>
        <v>0</v>
      </c>
      <c r="T74" s="190"/>
    </row>
    <row r="75" spans="1:20" ht="21.75" customHeight="1" x14ac:dyDescent="0.2">
      <c r="A75" s="60" t="s">
        <v>21</v>
      </c>
      <c r="B75" s="228" t="s">
        <v>444</v>
      </c>
      <c r="C75" s="229"/>
      <c r="D75" s="6" t="s">
        <v>443</v>
      </c>
      <c r="E75" s="62">
        <v>0</v>
      </c>
      <c r="F75" s="78"/>
      <c r="G75" s="156">
        <v>0</v>
      </c>
      <c r="H75" s="61"/>
      <c r="I75" s="62">
        <v>300</v>
      </c>
      <c r="J75" s="179"/>
      <c r="K75" s="176"/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/>
      <c r="S75" s="21">
        <f t="shared" si="28"/>
        <v>0</v>
      </c>
      <c r="T75" s="190"/>
    </row>
    <row r="76" spans="1:20" ht="21.75" customHeight="1" x14ac:dyDescent="0.2">
      <c r="A76" s="60" t="s">
        <v>21</v>
      </c>
      <c r="B76" s="228" t="s">
        <v>446</v>
      </c>
      <c r="C76" s="229"/>
      <c r="D76" s="6" t="s">
        <v>445</v>
      </c>
      <c r="E76" s="62">
        <v>0</v>
      </c>
      <c r="F76" s="78"/>
      <c r="G76" s="156">
        <v>0</v>
      </c>
      <c r="H76" s="61"/>
      <c r="I76" s="62">
        <v>1</v>
      </c>
      <c r="J76" s="179"/>
      <c r="K76" s="176"/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/>
      <c r="S76" s="21">
        <f t="shared" si="28"/>
        <v>0</v>
      </c>
      <c r="T76" s="190"/>
    </row>
    <row r="77" spans="1:20" ht="21.75" customHeight="1" x14ac:dyDescent="0.2">
      <c r="A77" s="60" t="s">
        <v>21</v>
      </c>
      <c r="B77" s="228" t="s">
        <v>448</v>
      </c>
      <c r="C77" s="229"/>
      <c r="D77" s="6" t="s">
        <v>447</v>
      </c>
      <c r="E77" s="62">
        <v>0</v>
      </c>
      <c r="F77" s="62"/>
      <c r="G77" s="83">
        <v>0</v>
      </c>
      <c r="H77" s="61"/>
      <c r="I77" s="62">
        <v>1</v>
      </c>
      <c r="J77" s="179"/>
      <c r="K77" s="176"/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/>
      <c r="S77" s="21">
        <f t="shared" ref="S77" si="29">SUM(L77:R77)</f>
        <v>0</v>
      </c>
      <c r="T77" s="190"/>
    </row>
    <row r="78" spans="1:20" ht="21.75" customHeight="1" x14ac:dyDescent="0.2">
      <c r="A78" s="60" t="s">
        <v>21</v>
      </c>
      <c r="B78" s="228" t="s">
        <v>450</v>
      </c>
      <c r="C78" s="229"/>
      <c r="D78" s="6" t="s">
        <v>449</v>
      </c>
      <c r="E78" s="62" t="s">
        <v>23</v>
      </c>
      <c r="F78" s="62">
        <v>0</v>
      </c>
      <c r="G78" s="83">
        <v>15000000</v>
      </c>
      <c r="H78" s="61"/>
      <c r="I78" s="62">
        <v>0</v>
      </c>
      <c r="J78" s="179"/>
      <c r="K78" s="176"/>
      <c r="L78" s="7">
        <v>0</v>
      </c>
      <c r="M78" s="7">
        <v>41300000</v>
      </c>
      <c r="N78" s="7">
        <v>63000000</v>
      </c>
      <c r="O78" s="7">
        <v>0</v>
      </c>
      <c r="P78" s="7">
        <v>0</v>
      </c>
      <c r="Q78" s="7">
        <v>0</v>
      </c>
      <c r="R78" s="7" t="s">
        <v>898</v>
      </c>
      <c r="S78" s="21">
        <f t="shared" si="28"/>
        <v>104300000</v>
      </c>
      <c r="T78" s="190"/>
    </row>
    <row r="79" spans="1:20" ht="21.75" customHeight="1" x14ac:dyDescent="0.2">
      <c r="A79" s="60" t="s">
        <v>21</v>
      </c>
      <c r="B79" s="228" t="s">
        <v>452</v>
      </c>
      <c r="C79" s="229"/>
      <c r="D79" s="6" t="s">
        <v>451</v>
      </c>
      <c r="E79" s="62" t="s">
        <v>23</v>
      </c>
      <c r="F79" s="62">
        <v>0</v>
      </c>
      <c r="G79" s="83">
        <v>5000000</v>
      </c>
      <c r="H79" s="61"/>
      <c r="I79" s="62">
        <v>1</v>
      </c>
      <c r="J79" s="179"/>
      <c r="K79" s="176"/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/>
      <c r="S79" s="21">
        <f t="shared" si="28"/>
        <v>0</v>
      </c>
      <c r="T79" s="190"/>
    </row>
    <row r="80" spans="1:20" ht="43.5" customHeight="1" x14ac:dyDescent="0.2">
      <c r="A80" s="53" t="s">
        <v>20</v>
      </c>
      <c r="B80" s="233" t="s">
        <v>456</v>
      </c>
      <c r="C80" s="234"/>
      <c r="D80" s="54" t="s">
        <v>457</v>
      </c>
      <c r="E80" s="63">
        <v>1</v>
      </c>
      <c r="F80" s="64"/>
      <c r="G80" s="89">
        <f>SUM(G81:G85)</f>
        <v>35000000</v>
      </c>
      <c r="H80" s="57"/>
      <c r="I80" s="63">
        <v>1</v>
      </c>
      <c r="J80" s="179" t="s">
        <v>130</v>
      </c>
      <c r="K80" s="176" t="s">
        <v>458</v>
      </c>
      <c r="L80" s="59">
        <f>SUM(L81:L85)</f>
        <v>0</v>
      </c>
      <c r="M80" s="59">
        <f t="shared" ref="M80:Q80" si="30">SUM(M81:M85)</f>
        <v>7800000</v>
      </c>
      <c r="N80" s="59">
        <f t="shared" si="30"/>
        <v>8500000</v>
      </c>
      <c r="O80" s="59">
        <f t="shared" si="30"/>
        <v>0</v>
      </c>
      <c r="P80" s="59">
        <f t="shared" si="30"/>
        <v>0</v>
      </c>
      <c r="Q80" s="59">
        <f t="shared" si="30"/>
        <v>0</v>
      </c>
      <c r="R80" s="59"/>
      <c r="S80" s="59">
        <f>SUM(S81:S85)</f>
        <v>16300000</v>
      </c>
      <c r="T80" s="190"/>
    </row>
    <row r="81" spans="1:20" ht="21.75" customHeight="1" x14ac:dyDescent="0.2">
      <c r="A81" s="60" t="s">
        <v>21</v>
      </c>
      <c r="B81" s="228" t="s">
        <v>459</v>
      </c>
      <c r="C81" s="229"/>
      <c r="D81" s="6" t="s">
        <v>460</v>
      </c>
      <c r="E81" s="62">
        <v>0</v>
      </c>
      <c r="F81" s="78">
        <v>0</v>
      </c>
      <c r="G81" s="143">
        <v>0</v>
      </c>
      <c r="H81" s="61"/>
      <c r="I81" s="62">
        <v>1</v>
      </c>
      <c r="J81" s="179"/>
      <c r="K81" s="176"/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/>
      <c r="S81" s="21">
        <f t="shared" ref="S81:S85" si="31">SUM(L81:R81)</f>
        <v>0</v>
      </c>
      <c r="T81" s="190"/>
    </row>
    <row r="82" spans="1:20" ht="21.75" customHeight="1" x14ac:dyDescent="0.2">
      <c r="A82" s="60" t="s">
        <v>21</v>
      </c>
      <c r="B82" s="228" t="s">
        <v>461</v>
      </c>
      <c r="C82" s="229"/>
      <c r="D82" s="6" t="s">
        <v>462</v>
      </c>
      <c r="E82" s="62">
        <v>0</v>
      </c>
      <c r="F82" s="78"/>
      <c r="G82" s="143">
        <v>0</v>
      </c>
      <c r="H82" s="61"/>
      <c r="I82" s="62">
        <v>0</v>
      </c>
      <c r="J82" s="179"/>
      <c r="K82" s="176"/>
      <c r="L82" s="7">
        <v>0</v>
      </c>
      <c r="M82" s="7">
        <v>7800000</v>
      </c>
      <c r="N82" s="7">
        <f>8500000</f>
        <v>8500000</v>
      </c>
      <c r="O82" s="7">
        <v>0</v>
      </c>
      <c r="P82" s="7">
        <v>0</v>
      </c>
      <c r="Q82" s="7">
        <v>0</v>
      </c>
      <c r="R82" s="7" t="s">
        <v>897</v>
      </c>
      <c r="S82" s="21">
        <f t="shared" si="31"/>
        <v>16300000</v>
      </c>
      <c r="T82" s="190"/>
    </row>
    <row r="83" spans="1:20" ht="21.75" customHeight="1" x14ac:dyDescent="0.2">
      <c r="A83" s="60" t="s">
        <v>21</v>
      </c>
      <c r="B83" s="228" t="s">
        <v>463</v>
      </c>
      <c r="C83" s="229"/>
      <c r="D83" s="6" t="s">
        <v>464</v>
      </c>
      <c r="E83" s="62">
        <v>0</v>
      </c>
      <c r="F83" s="78"/>
      <c r="G83" s="143">
        <v>5000000</v>
      </c>
      <c r="H83" s="61"/>
      <c r="I83" s="62">
        <v>25</v>
      </c>
      <c r="J83" s="179"/>
      <c r="K83" s="176"/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/>
      <c r="S83" s="21">
        <f t="shared" si="31"/>
        <v>0</v>
      </c>
      <c r="T83" s="190"/>
    </row>
    <row r="84" spans="1:20" ht="21.75" customHeight="1" x14ac:dyDescent="0.2">
      <c r="A84" s="60" t="s">
        <v>21</v>
      </c>
      <c r="B84" s="228" t="s">
        <v>465</v>
      </c>
      <c r="C84" s="229"/>
      <c r="D84" s="6" t="s">
        <v>466</v>
      </c>
      <c r="E84" s="62">
        <v>0</v>
      </c>
      <c r="F84" s="78"/>
      <c r="G84" s="143">
        <v>30000000</v>
      </c>
      <c r="H84" s="61"/>
      <c r="I84" s="62">
        <v>1</v>
      </c>
      <c r="J84" s="179"/>
      <c r="K84" s="176"/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/>
      <c r="S84" s="21">
        <f t="shared" si="31"/>
        <v>0</v>
      </c>
      <c r="T84" s="190"/>
    </row>
    <row r="85" spans="1:20" ht="21.75" customHeight="1" x14ac:dyDescent="0.2">
      <c r="A85" s="60" t="s">
        <v>21</v>
      </c>
      <c r="B85" s="228" t="s">
        <v>469</v>
      </c>
      <c r="C85" s="229"/>
      <c r="D85" s="6" t="s">
        <v>470</v>
      </c>
      <c r="E85" s="62">
        <v>0</v>
      </c>
      <c r="F85" s="62"/>
      <c r="G85" s="143">
        <v>0</v>
      </c>
      <c r="H85" s="61"/>
      <c r="I85" s="62">
        <v>0</v>
      </c>
      <c r="J85" s="179"/>
      <c r="K85" s="176"/>
      <c r="L85" s="7"/>
      <c r="M85" s="7"/>
      <c r="N85" s="7"/>
      <c r="O85" s="7"/>
      <c r="P85" s="7"/>
      <c r="Q85" s="7"/>
      <c r="R85" s="7"/>
      <c r="S85" s="21">
        <f t="shared" si="31"/>
        <v>0</v>
      </c>
      <c r="T85" s="190"/>
    </row>
    <row r="86" spans="1:20" ht="43.5" customHeight="1" x14ac:dyDescent="0.2">
      <c r="A86" s="53" t="s">
        <v>20</v>
      </c>
      <c r="B86" s="233" t="s">
        <v>471</v>
      </c>
      <c r="C86" s="234"/>
      <c r="D86" s="54" t="s">
        <v>472</v>
      </c>
      <c r="E86" s="63">
        <v>1</v>
      </c>
      <c r="F86" s="64"/>
      <c r="G86" s="89">
        <f>SUM(G87:G94)</f>
        <v>1626000000</v>
      </c>
      <c r="H86" s="57"/>
      <c r="I86" s="63">
        <v>1</v>
      </c>
      <c r="J86" s="179" t="s">
        <v>125</v>
      </c>
      <c r="K86" s="176" t="s">
        <v>473</v>
      </c>
      <c r="L86" s="59">
        <f>SUM(L87:L94)</f>
        <v>0</v>
      </c>
      <c r="M86" s="59">
        <f t="shared" ref="M86:S86" si="32">SUM(M87:M94)</f>
        <v>0</v>
      </c>
      <c r="N86" s="59">
        <f t="shared" si="32"/>
        <v>0</v>
      </c>
      <c r="O86" s="59">
        <f t="shared" si="32"/>
        <v>1601000000</v>
      </c>
      <c r="P86" s="59">
        <f t="shared" si="32"/>
        <v>0</v>
      </c>
      <c r="Q86" s="59">
        <f t="shared" si="32"/>
        <v>0</v>
      </c>
      <c r="R86" s="59"/>
      <c r="S86" s="59">
        <f t="shared" si="32"/>
        <v>1601000000</v>
      </c>
      <c r="T86" s="190"/>
    </row>
    <row r="87" spans="1:20" ht="21.75" customHeight="1" x14ac:dyDescent="0.2">
      <c r="A87" s="60" t="s">
        <v>21</v>
      </c>
      <c r="B87" s="228" t="s">
        <v>474</v>
      </c>
      <c r="C87" s="229"/>
      <c r="D87" s="6" t="s">
        <v>475</v>
      </c>
      <c r="E87" s="62">
        <v>0</v>
      </c>
      <c r="F87" s="78">
        <v>0</v>
      </c>
      <c r="G87" s="143">
        <v>25000000</v>
      </c>
      <c r="H87" s="61"/>
      <c r="I87" s="62">
        <v>1</v>
      </c>
      <c r="J87" s="179"/>
      <c r="K87" s="176"/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/>
      <c r="S87" s="21">
        <f t="shared" ref="S87:S94" si="33">SUM(L87:R87)</f>
        <v>0</v>
      </c>
      <c r="T87" s="190"/>
    </row>
    <row r="88" spans="1:20" ht="21.75" customHeight="1" x14ac:dyDescent="0.2">
      <c r="A88" s="60" t="s">
        <v>21</v>
      </c>
      <c r="B88" s="228" t="s">
        <v>476</v>
      </c>
      <c r="C88" s="229"/>
      <c r="D88" s="6" t="s">
        <v>477</v>
      </c>
      <c r="E88" s="62">
        <v>0</v>
      </c>
      <c r="F88" s="78"/>
      <c r="G88" s="143">
        <v>400000000</v>
      </c>
      <c r="H88" s="61"/>
      <c r="I88" s="62">
        <v>100</v>
      </c>
      <c r="J88" s="179"/>
      <c r="K88" s="176"/>
      <c r="L88" s="7">
        <v>0</v>
      </c>
      <c r="M88" s="7">
        <v>0</v>
      </c>
      <c r="N88" s="7">
        <v>0</v>
      </c>
      <c r="O88" s="7">
        <f>1121000000-40000000</f>
        <v>1081000000</v>
      </c>
      <c r="P88" s="7">
        <v>0</v>
      </c>
      <c r="Q88" s="7">
        <v>0</v>
      </c>
      <c r="R88" s="7" t="s">
        <v>523</v>
      </c>
      <c r="S88" s="21">
        <f t="shared" si="33"/>
        <v>1081000000</v>
      </c>
      <c r="T88" s="190"/>
    </row>
    <row r="89" spans="1:20" ht="21.75" customHeight="1" x14ac:dyDescent="0.2">
      <c r="A89" s="60" t="s">
        <v>21</v>
      </c>
      <c r="B89" s="235" t="s">
        <v>478</v>
      </c>
      <c r="C89" s="236"/>
      <c r="D89" s="6" t="s">
        <v>479</v>
      </c>
      <c r="E89" s="62">
        <v>0</v>
      </c>
      <c r="F89" s="78"/>
      <c r="G89" s="143">
        <v>560000000</v>
      </c>
      <c r="H89" s="61"/>
      <c r="I89" s="62">
        <v>100</v>
      </c>
      <c r="J89" s="179"/>
      <c r="K89" s="176"/>
      <c r="L89" s="7">
        <v>0</v>
      </c>
      <c r="M89" s="7">
        <v>0</v>
      </c>
      <c r="N89" s="7">
        <v>0</v>
      </c>
      <c r="O89" s="7">
        <v>40000000</v>
      </c>
      <c r="P89" s="7">
        <v>0</v>
      </c>
      <c r="Q89" s="7">
        <v>0</v>
      </c>
      <c r="R89" s="7"/>
      <c r="S89" s="21">
        <f t="shared" si="33"/>
        <v>40000000</v>
      </c>
      <c r="T89" s="190"/>
    </row>
    <row r="90" spans="1:20" ht="21.75" customHeight="1" x14ac:dyDescent="0.2">
      <c r="A90" s="60" t="s">
        <v>21</v>
      </c>
      <c r="B90" s="228" t="s">
        <v>480</v>
      </c>
      <c r="C90" s="229"/>
      <c r="D90" s="6" t="s">
        <v>477</v>
      </c>
      <c r="E90" s="62">
        <v>0</v>
      </c>
      <c r="F90" s="78"/>
      <c r="G90" s="143">
        <v>631000000</v>
      </c>
      <c r="H90" s="61"/>
      <c r="I90" s="62">
        <v>34</v>
      </c>
      <c r="J90" s="179"/>
      <c r="K90" s="176"/>
      <c r="L90" s="7">
        <v>0</v>
      </c>
      <c r="M90" s="7">
        <v>0</v>
      </c>
      <c r="N90" s="7">
        <v>0</v>
      </c>
      <c r="O90" s="7">
        <v>480000000</v>
      </c>
      <c r="P90" s="7">
        <v>0</v>
      </c>
      <c r="Q90" s="7">
        <v>0</v>
      </c>
      <c r="R90" s="7" t="s">
        <v>523</v>
      </c>
      <c r="S90" s="21">
        <f t="shared" si="33"/>
        <v>480000000</v>
      </c>
      <c r="T90" s="190"/>
    </row>
    <row r="91" spans="1:20" ht="21.75" customHeight="1" x14ac:dyDescent="0.2">
      <c r="A91" s="60" t="s">
        <v>21</v>
      </c>
      <c r="B91" s="228" t="s">
        <v>481</v>
      </c>
      <c r="C91" s="229"/>
      <c r="D91" s="6" t="s">
        <v>482</v>
      </c>
      <c r="E91" s="62">
        <v>0</v>
      </c>
      <c r="F91" s="78">
        <v>0</v>
      </c>
      <c r="G91" s="143">
        <v>0</v>
      </c>
      <c r="H91" s="61"/>
      <c r="I91" s="62">
        <v>0</v>
      </c>
      <c r="J91" s="179"/>
      <c r="K91" s="176"/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7"/>
      <c r="S91" s="21">
        <f t="shared" si="33"/>
        <v>0</v>
      </c>
      <c r="T91" s="190"/>
    </row>
    <row r="92" spans="1:20" ht="21.75" customHeight="1" x14ac:dyDescent="0.2">
      <c r="A92" s="60" t="s">
        <v>21</v>
      </c>
      <c r="B92" s="228" t="s">
        <v>483</v>
      </c>
      <c r="C92" s="229"/>
      <c r="D92" s="6" t="s">
        <v>484</v>
      </c>
      <c r="E92" s="62">
        <v>0</v>
      </c>
      <c r="F92" s="78"/>
      <c r="G92" s="143">
        <v>0</v>
      </c>
      <c r="H92" s="61"/>
      <c r="I92" s="62">
        <v>200</v>
      </c>
      <c r="J92" s="179"/>
      <c r="K92" s="176"/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0</v>
      </c>
      <c r="R92" s="7"/>
      <c r="S92" s="21">
        <f t="shared" si="33"/>
        <v>0</v>
      </c>
      <c r="T92" s="190"/>
    </row>
    <row r="93" spans="1:20" ht="21.75" customHeight="1" x14ac:dyDescent="0.2">
      <c r="A93" s="60" t="s">
        <v>21</v>
      </c>
      <c r="B93" s="228" t="s">
        <v>485</v>
      </c>
      <c r="C93" s="229"/>
      <c r="D93" s="6" t="s">
        <v>486</v>
      </c>
      <c r="E93" s="62">
        <v>0</v>
      </c>
      <c r="F93" s="78"/>
      <c r="G93" s="143">
        <v>0</v>
      </c>
      <c r="H93" s="61"/>
      <c r="I93" s="62">
        <v>2</v>
      </c>
      <c r="J93" s="179"/>
      <c r="K93" s="176"/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7"/>
      <c r="S93" s="21">
        <f t="shared" si="33"/>
        <v>0</v>
      </c>
      <c r="T93" s="190"/>
    </row>
    <row r="94" spans="1:20" ht="21.75" customHeight="1" x14ac:dyDescent="0.2">
      <c r="A94" s="60" t="s">
        <v>21</v>
      </c>
      <c r="B94" s="228" t="s">
        <v>487</v>
      </c>
      <c r="C94" s="229"/>
      <c r="D94" s="6" t="s">
        <v>488</v>
      </c>
      <c r="E94" s="62">
        <v>0</v>
      </c>
      <c r="F94" s="78"/>
      <c r="G94" s="143">
        <v>10000000</v>
      </c>
      <c r="H94" s="61"/>
      <c r="I94" s="62">
        <v>5</v>
      </c>
      <c r="J94" s="179"/>
      <c r="K94" s="176"/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7">
        <v>0</v>
      </c>
      <c r="R94" s="7"/>
      <c r="S94" s="21">
        <f t="shared" si="33"/>
        <v>0</v>
      </c>
      <c r="T94" s="190"/>
    </row>
    <row r="95" spans="1:20" ht="15" customHeight="1" x14ac:dyDescent="0.2">
      <c r="A95" s="188" t="s">
        <v>5</v>
      </c>
      <c r="B95" s="188"/>
      <c r="C95" s="189" t="s">
        <v>493</v>
      </c>
      <c r="D95" s="189"/>
      <c r="E95" s="189"/>
      <c r="F95" s="189"/>
      <c r="G95" s="189"/>
      <c r="H95" s="189"/>
      <c r="I95" s="189"/>
      <c r="J95" s="189"/>
      <c r="K95" s="132"/>
      <c r="L95" s="4">
        <f>+L96</f>
        <v>0</v>
      </c>
      <c r="M95" s="4">
        <f t="shared" ref="M95:S96" si="34">+M96</f>
        <v>154040439.62</v>
      </c>
      <c r="N95" s="4">
        <f t="shared" si="34"/>
        <v>10000000</v>
      </c>
      <c r="O95" s="4">
        <f t="shared" si="34"/>
        <v>500000000</v>
      </c>
      <c r="P95" s="4">
        <f t="shared" si="34"/>
        <v>0</v>
      </c>
      <c r="Q95" s="4">
        <f t="shared" si="34"/>
        <v>1308389104</v>
      </c>
      <c r="R95" s="4"/>
      <c r="S95" s="4">
        <f t="shared" si="34"/>
        <v>1972429543.6199999</v>
      </c>
      <c r="T95" s="190"/>
    </row>
    <row r="96" spans="1:20" ht="18.75" customHeight="1" x14ac:dyDescent="0.2">
      <c r="A96" s="172" t="s">
        <v>6</v>
      </c>
      <c r="B96" s="172"/>
      <c r="C96" s="173" t="s">
        <v>494</v>
      </c>
      <c r="D96" s="173"/>
      <c r="E96" s="173"/>
      <c r="F96" s="173"/>
      <c r="G96" s="173"/>
      <c r="H96" s="173"/>
      <c r="I96" s="173"/>
      <c r="J96" s="173"/>
      <c r="K96" s="133"/>
      <c r="L96" s="5">
        <f>+L97</f>
        <v>0</v>
      </c>
      <c r="M96" s="5">
        <f t="shared" si="34"/>
        <v>154040439.62</v>
      </c>
      <c r="N96" s="5">
        <f t="shared" si="34"/>
        <v>10000000</v>
      </c>
      <c r="O96" s="5">
        <f t="shared" si="34"/>
        <v>500000000</v>
      </c>
      <c r="P96" s="5">
        <f t="shared" si="34"/>
        <v>0</v>
      </c>
      <c r="Q96" s="5">
        <f t="shared" si="34"/>
        <v>1308389104</v>
      </c>
      <c r="R96" s="5"/>
      <c r="S96" s="5">
        <f t="shared" si="34"/>
        <v>1972429543.6199999</v>
      </c>
      <c r="T96" s="190"/>
    </row>
    <row r="97" spans="1:20" ht="43.5" customHeight="1" x14ac:dyDescent="0.2">
      <c r="A97" s="53" t="s">
        <v>20</v>
      </c>
      <c r="B97" s="233" t="s">
        <v>495</v>
      </c>
      <c r="C97" s="234"/>
      <c r="D97" s="54" t="s">
        <v>496</v>
      </c>
      <c r="E97" s="63" t="s">
        <v>497</v>
      </c>
      <c r="F97" s="64"/>
      <c r="G97" s="89">
        <f>SUM(G98:G106)</f>
        <v>339000000</v>
      </c>
      <c r="H97" s="57"/>
      <c r="I97" s="26">
        <v>0.15</v>
      </c>
      <c r="J97" s="230" t="s">
        <v>137</v>
      </c>
      <c r="K97" s="212" t="s">
        <v>498</v>
      </c>
      <c r="L97" s="59">
        <f>SUM(L98:L108)</f>
        <v>0</v>
      </c>
      <c r="M97" s="59">
        <f t="shared" ref="M97:S97" si="35">SUM(M98:M108)</f>
        <v>154040439.62</v>
      </c>
      <c r="N97" s="59">
        <f t="shared" si="35"/>
        <v>10000000</v>
      </c>
      <c r="O97" s="59">
        <f t="shared" si="35"/>
        <v>500000000</v>
      </c>
      <c r="P97" s="59">
        <f t="shared" si="35"/>
        <v>0</v>
      </c>
      <c r="Q97" s="59">
        <f t="shared" si="35"/>
        <v>1308389104</v>
      </c>
      <c r="R97" s="59">
        <f t="shared" si="35"/>
        <v>0</v>
      </c>
      <c r="S97" s="59">
        <f t="shared" si="35"/>
        <v>1972429543.6199999</v>
      </c>
      <c r="T97" s="190"/>
    </row>
    <row r="98" spans="1:20" ht="21.75" customHeight="1" x14ac:dyDescent="0.2">
      <c r="A98" s="60" t="s">
        <v>21</v>
      </c>
      <c r="B98" s="228" t="s">
        <v>499</v>
      </c>
      <c r="C98" s="229"/>
      <c r="D98" s="6" t="s">
        <v>500</v>
      </c>
      <c r="E98" s="62">
        <v>0</v>
      </c>
      <c r="F98" s="78"/>
      <c r="G98" s="143">
        <v>120000000</v>
      </c>
      <c r="H98" s="61"/>
      <c r="I98" s="143">
        <v>1</v>
      </c>
      <c r="J98" s="231"/>
      <c r="K98" s="213"/>
      <c r="L98" s="7">
        <v>0</v>
      </c>
      <c r="M98" s="7">
        <f>72707274+357043.62</f>
        <v>73064317.620000005</v>
      </c>
      <c r="N98" s="7">
        <v>0</v>
      </c>
      <c r="O98" s="7">
        <v>0</v>
      </c>
      <c r="P98" s="7">
        <v>0</v>
      </c>
      <c r="Q98" s="7">
        <v>0</v>
      </c>
      <c r="R98" s="7" t="s">
        <v>868</v>
      </c>
      <c r="S98" s="21">
        <f t="shared" ref="S98:S106" si="36">SUM(L98:R98)</f>
        <v>73064317.620000005</v>
      </c>
      <c r="T98" s="190"/>
    </row>
    <row r="99" spans="1:20" ht="21.75" customHeight="1" x14ac:dyDescent="0.2">
      <c r="A99" s="60" t="s">
        <v>21</v>
      </c>
      <c r="B99" s="228" t="s">
        <v>501</v>
      </c>
      <c r="C99" s="229"/>
      <c r="D99" s="6" t="s">
        <v>502</v>
      </c>
      <c r="E99" s="62">
        <v>0</v>
      </c>
      <c r="F99" s="78"/>
      <c r="G99" s="143">
        <v>15000000</v>
      </c>
      <c r="H99" s="61"/>
      <c r="I99" s="143">
        <v>1</v>
      </c>
      <c r="J99" s="231"/>
      <c r="K99" s="213"/>
      <c r="L99" s="7">
        <v>0</v>
      </c>
      <c r="M99" s="7">
        <v>50100000</v>
      </c>
      <c r="N99" s="7">
        <v>2000000</v>
      </c>
      <c r="O99" s="7">
        <v>0</v>
      </c>
      <c r="P99" s="7">
        <v>0</v>
      </c>
      <c r="Q99" s="7">
        <v>0</v>
      </c>
      <c r="R99" s="7"/>
      <c r="S99" s="21">
        <f t="shared" si="36"/>
        <v>52100000</v>
      </c>
      <c r="T99" s="190"/>
    </row>
    <row r="100" spans="1:20" ht="21.75" customHeight="1" x14ac:dyDescent="0.2">
      <c r="A100" s="60" t="s">
        <v>21</v>
      </c>
      <c r="B100" s="228" t="s">
        <v>503</v>
      </c>
      <c r="C100" s="229"/>
      <c r="D100" s="6" t="s">
        <v>260</v>
      </c>
      <c r="E100" s="62">
        <v>0</v>
      </c>
      <c r="F100" s="78"/>
      <c r="G100" s="143">
        <v>20000000</v>
      </c>
      <c r="H100" s="61"/>
      <c r="I100" s="143">
        <v>0</v>
      </c>
      <c r="J100" s="231"/>
      <c r="K100" s="213"/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7">
        <v>0</v>
      </c>
      <c r="R100" s="7"/>
      <c r="S100" s="21">
        <f t="shared" si="36"/>
        <v>0</v>
      </c>
      <c r="T100" s="190"/>
    </row>
    <row r="101" spans="1:20" ht="21.75" customHeight="1" x14ac:dyDescent="0.2">
      <c r="A101" s="60" t="s">
        <v>21</v>
      </c>
      <c r="B101" s="228" t="s">
        <v>504</v>
      </c>
      <c r="C101" s="229"/>
      <c r="D101" s="6" t="s">
        <v>505</v>
      </c>
      <c r="E101" s="62">
        <v>0</v>
      </c>
      <c r="F101" s="78"/>
      <c r="G101" s="143">
        <v>0</v>
      </c>
      <c r="H101" s="61"/>
      <c r="I101" s="143">
        <v>0</v>
      </c>
      <c r="J101" s="231"/>
      <c r="K101" s="213"/>
      <c r="L101" s="7">
        <v>0</v>
      </c>
      <c r="M101" s="7">
        <v>0</v>
      </c>
      <c r="N101" s="7">
        <v>8000000</v>
      </c>
      <c r="O101" s="7">
        <v>50000000</v>
      </c>
      <c r="P101" s="7">
        <v>0</v>
      </c>
      <c r="Q101" s="7">
        <v>1308389104</v>
      </c>
      <c r="R101" s="7"/>
      <c r="S101" s="21">
        <f t="shared" si="36"/>
        <v>1366389104</v>
      </c>
      <c r="T101" s="190"/>
    </row>
    <row r="102" spans="1:20" ht="21.75" customHeight="1" x14ac:dyDescent="0.2">
      <c r="A102" s="60" t="s">
        <v>21</v>
      </c>
      <c r="B102" s="228" t="s">
        <v>506</v>
      </c>
      <c r="C102" s="229"/>
      <c r="D102" s="6" t="s">
        <v>507</v>
      </c>
      <c r="E102" s="62">
        <v>0</v>
      </c>
      <c r="F102" s="78"/>
      <c r="G102" s="143">
        <v>51000000</v>
      </c>
      <c r="H102" s="61"/>
      <c r="I102" s="143">
        <v>2</v>
      </c>
      <c r="J102" s="231"/>
      <c r="K102" s="213"/>
      <c r="L102" s="7">
        <v>0</v>
      </c>
      <c r="M102" s="7">
        <v>13138706</v>
      </c>
      <c r="N102" s="7">
        <v>0</v>
      </c>
      <c r="O102" s="7">
        <v>200000000</v>
      </c>
      <c r="P102" s="7">
        <v>0</v>
      </c>
      <c r="Q102" s="7">
        <v>0</v>
      </c>
      <c r="R102" s="7" t="s">
        <v>877</v>
      </c>
      <c r="S102" s="21">
        <f t="shared" si="36"/>
        <v>213138706</v>
      </c>
      <c r="T102" s="190"/>
    </row>
    <row r="103" spans="1:20" ht="21.75" customHeight="1" x14ac:dyDescent="0.2">
      <c r="A103" s="60" t="s">
        <v>21</v>
      </c>
      <c r="B103" s="228" t="s">
        <v>508</v>
      </c>
      <c r="C103" s="229"/>
      <c r="D103" s="6" t="s">
        <v>509</v>
      </c>
      <c r="E103" s="62">
        <v>0</v>
      </c>
      <c r="F103" s="78"/>
      <c r="G103" s="143">
        <v>5000000</v>
      </c>
      <c r="H103" s="61"/>
      <c r="I103" s="143">
        <v>1</v>
      </c>
      <c r="J103" s="231"/>
      <c r="K103" s="213"/>
      <c r="L103" s="7">
        <v>0</v>
      </c>
      <c r="M103" s="7">
        <v>0</v>
      </c>
      <c r="N103" s="7">
        <v>0</v>
      </c>
      <c r="O103" s="7">
        <v>100000000</v>
      </c>
      <c r="P103" s="7">
        <v>0</v>
      </c>
      <c r="Q103" s="7">
        <v>0</v>
      </c>
      <c r="R103" s="7"/>
      <c r="S103" s="21">
        <f t="shared" si="36"/>
        <v>100000000</v>
      </c>
      <c r="T103" s="190"/>
    </row>
    <row r="104" spans="1:20" ht="21.75" customHeight="1" x14ac:dyDescent="0.2">
      <c r="A104" s="60" t="s">
        <v>21</v>
      </c>
      <c r="B104" s="228" t="s">
        <v>510</v>
      </c>
      <c r="C104" s="229"/>
      <c r="D104" s="6" t="s">
        <v>511</v>
      </c>
      <c r="E104" s="62">
        <v>0</v>
      </c>
      <c r="F104" s="78"/>
      <c r="G104" s="143">
        <v>98000000</v>
      </c>
      <c r="H104" s="61"/>
      <c r="I104" s="143">
        <v>1000</v>
      </c>
      <c r="J104" s="231"/>
      <c r="K104" s="213"/>
      <c r="L104" s="7">
        <v>0</v>
      </c>
      <c r="M104" s="7">
        <v>17737416</v>
      </c>
      <c r="N104" s="7">
        <v>0</v>
      </c>
      <c r="O104" s="7">
        <v>150000000</v>
      </c>
      <c r="P104" s="7">
        <v>0</v>
      </c>
      <c r="Q104" s="7">
        <v>0</v>
      </c>
      <c r="R104" s="7" t="s">
        <v>874</v>
      </c>
      <c r="S104" s="21">
        <f t="shared" si="36"/>
        <v>167737416</v>
      </c>
      <c r="T104" s="190"/>
    </row>
    <row r="105" spans="1:20" ht="21.75" customHeight="1" x14ac:dyDescent="0.2">
      <c r="A105" s="60" t="s">
        <v>21</v>
      </c>
      <c r="B105" s="228" t="s">
        <v>512</v>
      </c>
      <c r="C105" s="229"/>
      <c r="D105" s="6" t="s">
        <v>513</v>
      </c>
      <c r="E105" s="62">
        <v>0</v>
      </c>
      <c r="F105" s="78"/>
      <c r="G105" s="143">
        <v>0</v>
      </c>
      <c r="H105" s="61"/>
      <c r="I105" s="143">
        <v>0</v>
      </c>
      <c r="J105" s="231"/>
      <c r="K105" s="213"/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7">
        <v>0</v>
      </c>
      <c r="R105" s="7"/>
      <c r="S105" s="21">
        <f t="shared" si="36"/>
        <v>0</v>
      </c>
      <c r="T105" s="190"/>
    </row>
    <row r="106" spans="1:20" ht="21.75" customHeight="1" x14ac:dyDescent="0.2">
      <c r="A106" s="60" t="s">
        <v>21</v>
      </c>
      <c r="B106" s="228" t="s">
        <v>514</v>
      </c>
      <c r="C106" s="229"/>
      <c r="D106" s="6" t="s">
        <v>515</v>
      </c>
      <c r="E106" s="62">
        <v>0</v>
      </c>
      <c r="F106" s="78"/>
      <c r="G106" s="143">
        <v>30000000</v>
      </c>
      <c r="H106" s="61"/>
      <c r="I106" s="143">
        <v>1</v>
      </c>
      <c r="J106" s="231"/>
      <c r="K106" s="213"/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7">
        <v>0</v>
      </c>
      <c r="R106" s="7"/>
      <c r="S106" s="21">
        <f t="shared" si="36"/>
        <v>0</v>
      </c>
      <c r="T106" s="190"/>
    </row>
    <row r="107" spans="1:20" ht="21.75" customHeight="1" x14ac:dyDescent="0.2">
      <c r="A107" s="60" t="s">
        <v>21</v>
      </c>
      <c r="B107" s="228" t="s">
        <v>527</v>
      </c>
      <c r="C107" s="229"/>
      <c r="D107" s="6" t="s">
        <v>529</v>
      </c>
      <c r="E107" s="62">
        <v>0</v>
      </c>
      <c r="F107" s="78"/>
      <c r="G107" s="143">
        <v>10000000</v>
      </c>
      <c r="H107" s="61"/>
      <c r="I107" s="143">
        <v>1</v>
      </c>
      <c r="J107" s="231"/>
      <c r="K107" s="213"/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7">
        <v>0</v>
      </c>
      <c r="R107" s="7"/>
      <c r="S107" s="21">
        <f t="shared" ref="S107:S108" si="37">SUM(L107:R107)</f>
        <v>0</v>
      </c>
      <c r="T107" s="190"/>
    </row>
    <row r="108" spans="1:20" ht="21.75" customHeight="1" x14ac:dyDescent="0.2">
      <c r="A108" s="60" t="s">
        <v>21</v>
      </c>
      <c r="B108" s="228" t="s">
        <v>528</v>
      </c>
      <c r="C108" s="229"/>
      <c r="D108" s="6" t="s">
        <v>530</v>
      </c>
      <c r="E108" s="62">
        <v>0</v>
      </c>
      <c r="F108" s="78"/>
      <c r="G108" s="143">
        <v>10000000</v>
      </c>
      <c r="H108" s="61"/>
      <c r="I108" s="143">
        <v>1</v>
      </c>
      <c r="J108" s="232"/>
      <c r="K108" s="214"/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7">
        <v>0</v>
      </c>
      <c r="R108" s="7"/>
      <c r="S108" s="21">
        <f t="shared" si="37"/>
        <v>0</v>
      </c>
      <c r="T108" s="190"/>
    </row>
    <row r="109" spans="1:20" ht="33.75" customHeight="1" x14ac:dyDescent="0.2">
      <c r="A109" s="185" t="s">
        <v>0</v>
      </c>
      <c r="B109" s="186"/>
      <c r="C109" s="186"/>
      <c r="D109" s="186"/>
      <c r="E109" s="186"/>
      <c r="F109" s="186"/>
      <c r="G109" s="186"/>
      <c r="H109" s="186"/>
      <c r="I109" s="186"/>
      <c r="J109" s="186"/>
      <c r="K109" s="186"/>
      <c r="L109" s="186"/>
      <c r="M109" s="186"/>
      <c r="N109" s="186"/>
      <c r="O109" s="186"/>
      <c r="P109" s="186"/>
      <c r="Q109" s="186"/>
      <c r="R109" s="187"/>
      <c r="S109" s="21">
        <f>+S7+S38</f>
        <v>7596565321.2600002</v>
      </c>
      <c r="T109" s="190"/>
    </row>
    <row r="110" spans="1:20" x14ac:dyDescent="0.2">
      <c r="A110" s="8"/>
      <c r="B110" s="131"/>
      <c r="C110" s="131"/>
      <c r="D110" s="6"/>
      <c r="E110" s="9"/>
      <c r="F110" s="12"/>
      <c r="G110" s="92"/>
      <c r="H110" s="13"/>
      <c r="I110" s="9"/>
      <c r="J110" s="15"/>
      <c r="K110" s="16"/>
      <c r="L110" s="7"/>
      <c r="M110" s="7"/>
      <c r="N110" s="7"/>
      <c r="O110" s="7"/>
      <c r="P110" s="7"/>
      <c r="Q110" s="7"/>
      <c r="R110" s="10"/>
      <c r="S110" s="21">
        <f>+S109-S34-S42-S43-S101</f>
        <v>5726587921.2600002</v>
      </c>
      <c r="T110" s="190"/>
    </row>
    <row r="111" spans="1:20" x14ac:dyDescent="0.2">
      <c r="A111" s="8"/>
      <c r="B111" s="131"/>
      <c r="C111" s="131"/>
      <c r="D111" s="6"/>
      <c r="E111" s="9"/>
      <c r="F111" s="12"/>
      <c r="G111" s="92"/>
      <c r="H111" s="13"/>
      <c r="I111" s="9"/>
      <c r="J111" s="15"/>
      <c r="K111" s="16"/>
      <c r="L111" s="7"/>
      <c r="M111" s="7"/>
      <c r="N111" s="7"/>
      <c r="O111" s="7"/>
      <c r="P111" s="7"/>
      <c r="Q111" s="7"/>
      <c r="R111" s="10"/>
      <c r="S111" s="21"/>
      <c r="T111" s="190"/>
    </row>
    <row r="112" spans="1:20" x14ac:dyDescent="0.2">
      <c r="A112" s="8"/>
      <c r="B112" s="131"/>
      <c r="C112" s="131"/>
      <c r="D112" s="6"/>
      <c r="E112" s="9"/>
      <c r="F112" s="12"/>
      <c r="G112" s="92"/>
      <c r="H112" s="13"/>
      <c r="I112" s="9"/>
      <c r="J112" s="15"/>
      <c r="K112" s="16"/>
      <c r="L112" s="7"/>
      <c r="M112" s="7"/>
      <c r="N112" s="7"/>
      <c r="O112" s="7"/>
      <c r="P112" s="7"/>
      <c r="Q112" s="7"/>
      <c r="R112" s="10"/>
      <c r="S112" s="21">
        <f>+S34+S42+S43+S101</f>
        <v>1869977400</v>
      </c>
      <c r="T112" s="190"/>
    </row>
    <row r="113" spans="1:20" x14ac:dyDescent="0.2">
      <c r="A113" s="8"/>
      <c r="B113" s="131"/>
      <c r="C113" s="131"/>
      <c r="D113" s="6"/>
      <c r="E113" s="9"/>
      <c r="F113" s="12"/>
      <c r="G113" s="92"/>
      <c r="H113" s="13"/>
      <c r="I113" s="9"/>
      <c r="J113" s="15"/>
      <c r="K113" s="16"/>
      <c r="L113" s="7"/>
      <c r="M113" s="7"/>
      <c r="N113" s="7"/>
      <c r="O113" s="7"/>
      <c r="P113" s="7"/>
      <c r="Q113" s="7"/>
      <c r="R113" s="10"/>
      <c r="S113" s="21"/>
      <c r="T113" s="190"/>
    </row>
    <row r="114" spans="1:20" x14ac:dyDescent="0.2">
      <c r="A114" s="8"/>
      <c r="B114" s="131"/>
      <c r="C114" s="131"/>
      <c r="D114" s="6"/>
      <c r="E114" s="9"/>
      <c r="F114" s="12"/>
      <c r="G114" s="92"/>
      <c r="H114" s="13"/>
      <c r="I114" s="9"/>
      <c r="J114" s="15"/>
      <c r="K114" s="16"/>
      <c r="L114" s="7"/>
      <c r="M114" s="7"/>
      <c r="N114" s="7"/>
      <c r="O114" s="7"/>
      <c r="P114" s="7"/>
      <c r="Q114" s="7"/>
      <c r="R114" s="10"/>
      <c r="S114" s="21"/>
      <c r="T114" s="190"/>
    </row>
    <row r="115" spans="1:20" x14ac:dyDescent="0.2">
      <c r="A115" s="8"/>
      <c r="B115" s="131"/>
      <c r="C115" s="131"/>
      <c r="D115" s="6"/>
      <c r="E115" s="9"/>
      <c r="F115" s="12"/>
      <c r="G115" s="92"/>
      <c r="H115" s="13"/>
      <c r="I115" s="9"/>
      <c r="J115" s="15"/>
      <c r="K115" s="16"/>
      <c r="L115" s="7"/>
      <c r="M115" s="7"/>
      <c r="N115" s="7"/>
      <c r="O115" s="7"/>
      <c r="P115" s="7"/>
      <c r="Q115" s="7"/>
      <c r="R115" s="10"/>
      <c r="S115" s="21"/>
      <c r="T115" s="190"/>
    </row>
    <row r="116" spans="1:20" x14ac:dyDescent="0.2">
      <c r="A116" s="8"/>
      <c r="B116" s="131"/>
      <c r="C116" s="131"/>
      <c r="D116" s="6"/>
      <c r="E116" s="9"/>
      <c r="F116" s="12"/>
      <c r="G116" s="92"/>
      <c r="H116" s="13"/>
      <c r="I116" s="9"/>
      <c r="J116" s="15"/>
      <c r="K116" s="16"/>
      <c r="L116" s="7"/>
      <c r="M116" s="7"/>
      <c r="N116" s="7"/>
      <c r="O116" s="7"/>
      <c r="P116" s="7"/>
      <c r="Q116" s="7"/>
      <c r="R116" s="10"/>
      <c r="S116" s="21"/>
      <c r="T116" s="190"/>
    </row>
    <row r="117" spans="1:20" x14ac:dyDescent="0.2">
      <c r="A117" s="8"/>
      <c r="B117" s="131"/>
      <c r="C117" s="131"/>
      <c r="D117" s="6"/>
      <c r="E117" s="9"/>
      <c r="F117" s="12"/>
      <c r="G117" s="92"/>
      <c r="H117" s="13"/>
      <c r="I117" s="9"/>
      <c r="J117" s="15"/>
      <c r="K117" s="16"/>
      <c r="L117" s="7"/>
      <c r="M117" s="7"/>
      <c r="N117" s="7"/>
      <c r="O117" s="7"/>
      <c r="P117" s="7"/>
      <c r="Q117" s="7"/>
      <c r="R117" s="10"/>
      <c r="S117" s="21"/>
      <c r="T117" s="190"/>
    </row>
    <row r="118" spans="1:20" x14ac:dyDescent="0.2">
      <c r="A118" s="8"/>
      <c r="B118" s="131"/>
      <c r="C118" s="131"/>
      <c r="D118" s="6"/>
      <c r="E118" s="9"/>
      <c r="F118" s="12"/>
      <c r="G118" s="92"/>
      <c r="H118" s="13"/>
      <c r="I118" s="9"/>
      <c r="J118" s="15"/>
      <c r="K118" s="16"/>
      <c r="L118" s="7"/>
      <c r="M118" s="7"/>
      <c r="N118" s="7"/>
      <c r="O118" s="7"/>
      <c r="P118" s="7"/>
      <c r="Q118" s="7"/>
      <c r="R118" s="10"/>
      <c r="S118" s="21"/>
      <c r="T118" s="190"/>
    </row>
    <row r="119" spans="1:20" x14ac:dyDescent="0.2">
      <c r="A119" s="8"/>
      <c r="B119" s="131"/>
      <c r="C119" s="131"/>
      <c r="D119" s="6"/>
      <c r="E119" s="9"/>
      <c r="F119" s="12"/>
      <c r="G119" s="92"/>
      <c r="H119" s="13"/>
      <c r="I119" s="9"/>
      <c r="J119" s="15"/>
      <c r="K119" s="16"/>
      <c r="L119" s="7"/>
      <c r="M119" s="7"/>
      <c r="N119" s="7"/>
      <c r="O119" s="7"/>
      <c r="P119" s="7"/>
      <c r="Q119" s="7"/>
      <c r="R119" s="10"/>
      <c r="S119" s="21"/>
      <c r="T119" s="190"/>
    </row>
    <row r="120" spans="1:20" x14ac:dyDescent="0.2">
      <c r="A120" s="8"/>
      <c r="B120" s="131"/>
      <c r="C120" s="131"/>
      <c r="D120" s="6"/>
      <c r="E120" s="9"/>
      <c r="F120" s="12"/>
      <c r="G120" s="92"/>
      <c r="H120" s="13"/>
      <c r="I120" s="9"/>
      <c r="J120" s="15"/>
      <c r="K120" s="16"/>
      <c r="L120" s="7"/>
      <c r="M120" s="7"/>
      <c r="N120" s="7"/>
      <c r="O120" s="7"/>
      <c r="P120" s="7"/>
      <c r="Q120" s="7"/>
      <c r="R120" s="10"/>
      <c r="S120" s="21"/>
      <c r="T120" s="190"/>
    </row>
    <row r="121" spans="1:20" x14ac:dyDescent="0.2">
      <c r="A121" s="8"/>
      <c r="B121" s="131"/>
      <c r="C121" s="131"/>
      <c r="D121" s="6"/>
      <c r="E121" s="9"/>
      <c r="F121" s="12"/>
      <c r="G121" s="92"/>
      <c r="H121" s="13"/>
      <c r="I121" s="9"/>
      <c r="J121" s="15"/>
      <c r="K121" s="16"/>
      <c r="L121" s="7"/>
      <c r="M121" s="7"/>
      <c r="N121" s="7"/>
      <c r="O121" s="7"/>
      <c r="P121" s="7"/>
      <c r="Q121" s="7"/>
      <c r="R121" s="10"/>
      <c r="S121" s="21"/>
      <c r="T121" s="190"/>
    </row>
    <row r="122" spans="1:20" x14ac:dyDescent="0.2">
      <c r="A122" s="8"/>
      <c r="B122" s="131"/>
      <c r="C122" s="131"/>
      <c r="D122" s="6"/>
      <c r="E122" s="9"/>
      <c r="F122" s="12"/>
      <c r="G122" s="92"/>
      <c r="H122" s="13"/>
      <c r="I122" s="9"/>
      <c r="J122" s="15"/>
      <c r="K122" s="16"/>
      <c r="L122" s="7"/>
      <c r="M122" s="7"/>
      <c r="N122" s="7"/>
      <c r="O122" s="7"/>
      <c r="P122" s="7"/>
      <c r="Q122" s="7"/>
      <c r="R122" s="10"/>
      <c r="S122" s="21"/>
      <c r="T122" s="190"/>
    </row>
    <row r="123" spans="1:20" x14ac:dyDescent="0.2">
      <c r="A123" s="8"/>
      <c r="B123" s="131"/>
      <c r="C123" s="131"/>
      <c r="D123" s="6"/>
      <c r="E123" s="9"/>
      <c r="F123" s="12"/>
      <c r="G123" s="92"/>
      <c r="H123" s="13"/>
      <c r="I123" s="9"/>
      <c r="J123" s="15"/>
      <c r="K123" s="16"/>
      <c r="L123" s="7"/>
      <c r="M123" s="7"/>
      <c r="N123" s="7"/>
      <c r="O123" s="7"/>
      <c r="P123" s="7"/>
      <c r="Q123" s="7"/>
      <c r="R123" s="10"/>
      <c r="S123" s="21"/>
      <c r="T123" s="190"/>
    </row>
    <row r="124" spans="1:20" x14ac:dyDescent="0.2">
      <c r="A124" s="8"/>
      <c r="B124" s="131"/>
      <c r="C124" s="131"/>
      <c r="D124" s="6"/>
      <c r="E124" s="9"/>
      <c r="F124" s="12"/>
      <c r="G124" s="92"/>
      <c r="H124" s="13"/>
      <c r="I124" s="9"/>
      <c r="J124" s="15"/>
      <c r="K124" s="16"/>
      <c r="L124" s="7"/>
      <c r="M124" s="7"/>
      <c r="N124" s="7"/>
      <c r="O124" s="7"/>
      <c r="P124" s="7"/>
      <c r="Q124" s="7"/>
      <c r="R124" s="10"/>
      <c r="S124" s="21"/>
      <c r="T124" s="190"/>
    </row>
    <row r="125" spans="1:20" x14ac:dyDescent="0.2">
      <c r="L125" s="1"/>
      <c r="M125" s="1"/>
      <c r="N125" s="1"/>
      <c r="O125" s="1"/>
      <c r="P125" s="1"/>
      <c r="Q125" s="1"/>
      <c r="R125" s="1"/>
      <c r="S125" s="22"/>
      <c r="T125" s="1"/>
    </row>
    <row r="126" spans="1:20" x14ac:dyDescent="0.2">
      <c r="L126" s="1"/>
      <c r="M126" s="1"/>
      <c r="N126" s="1"/>
      <c r="O126" s="1"/>
      <c r="P126" s="1"/>
      <c r="Q126" s="1"/>
      <c r="R126" s="1"/>
      <c r="S126" s="22"/>
      <c r="T126" s="1"/>
    </row>
    <row r="127" spans="1:20" x14ac:dyDescent="0.2">
      <c r="L127" s="1"/>
      <c r="M127" s="1"/>
      <c r="N127" s="1"/>
      <c r="O127" s="1"/>
      <c r="P127" s="1"/>
      <c r="Q127" s="1"/>
      <c r="R127" s="1"/>
      <c r="S127" s="22"/>
      <c r="T127" s="1"/>
    </row>
    <row r="128" spans="1:20" x14ac:dyDescent="0.2">
      <c r="L128" s="1"/>
      <c r="M128" s="1"/>
      <c r="N128" s="1"/>
      <c r="O128" s="1"/>
      <c r="P128" s="1"/>
      <c r="Q128" s="1"/>
      <c r="R128" s="1"/>
      <c r="S128" s="22"/>
      <c r="T128" s="1"/>
    </row>
    <row r="129" spans="12:20" x14ac:dyDescent="0.2">
      <c r="L129" s="1"/>
      <c r="M129" s="1"/>
      <c r="N129" s="1"/>
      <c r="O129" s="1"/>
      <c r="P129" s="1"/>
      <c r="Q129" s="1"/>
      <c r="R129" s="1"/>
      <c r="S129" s="22"/>
      <c r="T129" s="1"/>
    </row>
    <row r="130" spans="12:20" x14ac:dyDescent="0.2">
      <c r="L130" s="1"/>
      <c r="M130" s="1"/>
      <c r="N130" s="1"/>
      <c r="O130" s="1"/>
      <c r="P130" s="1"/>
      <c r="Q130" s="1"/>
      <c r="R130" s="1"/>
      <c r="S130" s="22"/>
      <c r="T130" s="1"/>
    </row>
    <row r="131" spans="12:20" x14ac:dyDescent="0.2">
      <c r="L131" s="1"/>
      <c r="M131" s="1"/>
      <c r="N131" s="1"/>
      <c r="O131" s="1"/>
      <c r="P131" s="1"/>
      <c r="Q131" s="1"/>
      <c r="R131" s="1"/>
      <c r="S131" s="22"/>
      <c r="T131" s="1"/>
    </row>
    <row r="132" spans="12:20" x14ac:dyDescent="0.2">
      <c r="L132" s="1"/>
      <c r="M132" s="1"/>
      <c r="N132" s="1"/>
      <c r="O132" s="1"/>
      <c r="P132" s="1"/>
      <c r="Q132" s="1"/>
      <c r="R132" s="1"/>
      <c r="S132" s="22"/>
      <c r="T132" s="1"/>
    </row>
    <row r="133" spans="12:20" x14ac:dyDescent="0.2">
      <c r="L133" s="1"/>
      <c r="M133" s="1"/>
      <c r="N133" s="1"/>
      <c r="O133" s="1"/>
      <c r="P133" s="1"/>
      <c r="Q133" s="1"/>
      <c r="R133" s="1"/>
      <c r="S133" s="22"/>
      <c r="T133" s="1"/>
    </row>
    <row r="134" spans="12:20" x14ac:dyDescent="0.2">
      <c r="L134" s="1"/>
      <c r="M134" s="1"/>
      <c r="N134" s="1"/>
      <c r="O134" s="1"/>
      <c r="P134" s="1"/>
      <c r="Q134" s="1"/>
      <c r="R134" s="1"/>
      <c r="S134" s="22"/>
      <c r="T134" s="1"/>
    </row>
    <row r="135" spans="12:20" x14ac:dyDescent="0.2">
      <c r="L135" s="1"/>
      <c r="M135" s="1"/>
      <c r="N135" s="1"/>
      <c r="O135" s="1"/>
      <c r="P135" s="1"/>
      <c r="Q135" s="1"/>
      <c r="R135" s="1"/>
      <c r="S135" s="22"/>
      <c r="T135" s="1"/>
    </row>
    <row r="136" spans="12:20" x14ac:dyDescent="0.2">
      <c r="L136" s="1"/>
      <c r="M136" s="1"/>
      <c r="N136" s="1"/>
      <c r="O136" s="1"/>
      <c r="P136" s="1"/>
      <c r="Q136" s="1"/>
      <c r="R136" s="1"/>
      <c r="S136" s="22"/>
      <c r="T136" s="1"/>
    </row>
    <row r="137" spans="12:20" x14ac:dyDescent="0.2">
      <c r="L137" s="1"/>
      <c r="M137" s="1"/>
      <c r="N137" s="1"/>
      <c r="O137" s="1"/>
      <c r="P137" s="1"/>
      <c r="Q137" s="1"/>
      <c r="R137" s="1"/>
      <c r="S137" s="22"/>
      <c r="T137" s="1"/>
    </row>
    <row r="138" spans="12:20" x14ac:dyDescent="0.2">
      <c r="L138" s="1"/>
      <c r="M138" s="1"/>
      <c r="N138" s="1"/>
      <c r="O138" s="1"/>
      <c r="P138" s="1"/>
      <c r="Q138" s="1"/>
      <c r="R138" s="1"/>
      <c r="S138" s="22"/>
      <c r="T138" s="1"/>
    </row>
    <row r="139" spans="12:20" x14ac:dyDescent="0.2">
      <c r="L139" s="1"/>
      <c r="M139" s="1"/>
      <c r="N139" s="1"/>
      <c r="O139" s="1"/>
      <c r="P139" s="1"/>
      <c r="Q139" s="1"/>
      <c r="R139" s="1"/>
      <c r="S139" s="22"/>
      <c r="T139" s="1"/>
    </row>
    <row r="140" spans="12:20" x14ac:dyDescent="0.2">
      <c r="L140" s="1"/>
      <c r="M140" s="1"/>
      <c r="N140" s="1"/>
      <c r="O140" s="1"/>
      <c r="P140" s="1"/>
      <c r="Q140" s="1"/>
      <c r="R140" s="1"/>
      <c r="S140" s="22"/>
      <c r="T140" s="1"/>
    </row>
    <row r="141" spans="12:20" x14ac:dyDescent="0.2">
      <c r="L141" s="1"/>
      <c r="M141" s="1"/>
      <c r="N141" s="1"/>
      <c r="O141" s="1"/>
      <c r="P141" s="1"/>
      <c r="Q141" s="1"/>
      <c r="R141" s="1"/>
      <c r="S141" s="22"/>
      <c r="T141" s="1"/>
    </row>
    <row r="142" spans="12:20" x14ac:dyDescent="0.2">
      <c r="L142" s="1"/>
      <c r="M142" s="1"/>
      <c r="N142" s="1"/>
      <c r="O142" s="1"/>
      <c r="P142" s="1"/>
      <c r="Q142" s="1"/>
      <c r="R142" s="1"/>
      <c r="S142" s="22"/>
      <c r="T142" s="1"/>
    </row>
    <row r="143" spans="12:20" x14ac:dyDescent="0.2">
      <c r="L143" s="1"/>
      <c r="M143" s="1"/>
      <c r="N143" s="1"/>
      <c r="O143" s="1"/>
      <c r="P143" s="1"/>
      <c r="Q143" s="1"/>
      <c r="R143" s="1"/>
      <c r="S143" s="22"/>
      <c r="T143" s="1"/>
    </row>
    <row r="144" spans="12:20" x14ac:dyDescent="0.2">
      <c r="L144" s="1"/>
      <c r="M144" s="1"/>
      <c r="N144" s="1"/>
      <c r="O144" s="1"/>
      <c r="P144" s="1"/>
      <c r="Q144" s="1"/>
      <c r="R144" s="1"/>
      <c r="S144" s="22"/>
      <c r="T144" s="1"/>
    </row>
    <row r="145" spans="12:20" x14ac:dyDescent="0.2">
      <c r="L145" s="1"/>
      <c r="M145" s="1"/>
      <c r="N145" s="1"/>
      <c r="O145" s="1"/>
      <c r="P145" s="1"/>
      <c r="Q145" s="1"/>
      <c r="R145" s="1"/>
      <c r="S145" s="22"/>
      <c r="T145" s="1"/>
    </row>
    <row r="146" spans="12:20" x14ac:dyDescent="0.2">
      <c r="L146" s="1"/>
      <c r="M146" s="1"/>
      <c r="N146" s="1"/>
      <c r="O146" s="1"/>
      <c r="P146" s="1"/>
      <c r="Q146" s="1"/>
      <c r="R146" s="1"/>
      <c r="S146" s="22"/>
      <c r="T146" s="1"/>
    </row>
    <row r="147" spans="12:20" x14ac:dyDescent="0.2">
      <c r="L147" s="1"/>
      <c r="M147" s="1"/>
      <c r="N147" s="1"/>
      <c r="O147" s="1"/>
      <c r="P147" s="1"/>
      <c r="Q147" s="1"/>
      <c r="R147" s="1"/>
      <c r="S147" s="22"/>
      <c r="T147" s="1"/>
    </row>
    <row r="148" spans="12:20" x14ac:dyDescent="0.2">
      <c r="L148" s="1"/>
      <c r="M148" s="1"/>
      <c r="N148" s="1"/>
      <c r="O148" s="1"/>
      <c r="P148" s="1"/>
      <c r="Q148" s="1"/>
      <c r="R148" s="1"/>
      <c r="S148" s="22"/>
      <c r="T148" s="1"/>
    </row>
    <row r="149" spans="12:20" x14ac:dyDescent="0.2">
      <c r="L149" s="1"/>
      <c r="M149" s="1"/>
      <c r="N149" s="1"/>
      <c r="O149" s="1"/>
      <c r="P149" s="1"/>
      <c r="Q149" s="1"/>
      <c r="R149" s="1"/>
      <c r="S149" s="22"/>
      <c r="T149" s="1"/>
    </row>
    <row r="150" spans="12:20" x14ac:dyDescent="0.2">
      <c r="L150" s="1"/>
      <c r="M150" s="1"/>
      <c r="N150" s="1"/>
      <c r="O150" s="1"/>
      <c r="P150" s="1"/>
      <c r="Q150" s="1"/>
      <c r="R150" s="1"/>
      <c r="S150" s="22"/>
      <c r="T150" s="1"/>
    </row>
    <row r="151" spans="12:20" x14ac:dyDescent="0.2">
      <c r="L151" s="1"/>
      <c r="M151" s="1"/>
      <c r="N151" s="1"/>
      <c r="O151" s="1"/>
      <c r="P151" s="1"/>
      <c r="Q151" s="1"/>
      <c r="R151" s="1"/>
      <c r="S151" s="22"/>
      <c r="T151" s="1"/>
    </row>
    <row r="152" spans="12:20" x14ac:dyDescent="0.2">
      <c r="L152" s="1"/>
      <c r="M152" s="1"/>
      <c r="N152" s="1"/>
      <c r="O152" s="1"/>
      <c r="P152" s="1"/>
      <c r="Q152" s="1"/>
      <c r="R152" s="1"/>
      <c r="S152" s="22"/>
      <c r="T152" s="1"/>
    </row>
    <row r="153" spans="12:20" x14ac:dyDescent="0.2">
      <c r="L153" s="1"/>
      <c r="M153" s="1"/>
      <c r="N153" s="1"/>
      <c r="O153" s="1"/>
      <c r="P153" s="1"/>
      <c r="Q153" s="1"/>
      <c r="R153" s="1"/>
      <c r="S153" s="22"/>
      <c r="T153" s="1"/>
    </row>
  </sheetData>
  <mergeCells count="156">
    <mergeCell ref="A1:T1"/>
    <mergeCell ref="A2:B5"/>
    <mergeCell ref="C2:C5"/>
    <mergeCell ref="D2:D5"/>
    <mergeCell ref="E2:E5"/>
    <mergeCell ref="F2:F5"/>
    <mergeCell ref="G2:G5"/>
    <mergeCell ref="H2:H5"/>
    <mergeCell ref="I2:I5"/>
    <mergeCell ref="J2:J5"/>
    <mergeCell ref="M4:M5"/>
    <mergeCell ref="N4:N5"/>
    <mergeCell ref="O4:O5"/>
    <mergeCell ref="A7:B7"/>
    <mergeCell ref="C7:J7"/>
    <mergeCell ref="T7:T124"/>
    <mergeCell ref="A8:B8"/>
    <mergeCell ref="C8:J8"/>
    <mergeCell ref="A9:B9"/>
    <mergeCell ref="C9:J9"/>
    <mergeCell ref="K2:K5"/>
    <mergeCell ref="L2:S2"/>
    <mergeCell ref="T2:T5"/>
    <mergeCell ref="L3:M3"/>
    <mergeCell ref="N3:O3"/>
    <mergeCell ref="P3:P5"/>
    <mergeCell ref="Q3:Q5"/>
    <mergeCell ref="R3:R5"/>
    <mergeCell ref="S3:S5"/>
    <mergeCell ref="L4:L5"/>
    <mergeCell ref="K19:K37"/>
    <mergeCell ref="B20:C20"/>
    <mergeCell ref="B21:C21"/>
    <mergeCell ref="B22:C22"/>
    <mergeCell ref="B23:C23"/>
    <mergeCell ref="B24:C24"/>
    <mergeCell ref="B10:C10"/>
    <mergeCell ref="J10:J15"/>
    <mergeCell ref="K10:K15"/>
    <mergeCell ref="B11:C11"/>
    <mergeCell ref="B12:C12"/>
    <mergeCell ref="B13:C13"/>
    <mergeCell ref="B14:C14"/>
    <mergeCell ref="B15:C15"/>
    <mergeCell ref="B25:C25"/>
    <mergeCell ref="B26:C26"/>
    <mergeCell ref="B27:C27"/>
    <mergeCell ref="B28:C28"/>
    <mergeCell ref="B29:C29"/>
    <mergeCell ref="B30:C30"/>
    <mergeCell ref="A18:B18"/>
    <mergeCell ref="C18:J18"/>
    <mergeCell ref="B19:C19"/>
    <mergeCell ref="J19:J37"/>
    <mergeCell ref="B37:C37"/>
    <mergeCell ref="A38:B38"/>
    <mergeCell ref="C38:J38"/>
    <mergeCell ref="A39:B39"/>
    <mergeCell ref="C39:J39"/>
    <mergeCell ref="B31:C31"/>
    <mergeCell ref="B32:C32"/>
    <mergeCell ref="B33:C33"/>
    <mergeCell ref="B34:C34"/>
    <mergeCell ref="B35:C35"/>
    <mergeCell ref="B36:C36"/>
    <mergeCell ref="B48:C48"/>
    <mergeCell ref="B49:C49"/>
    <mergeCell ref="B50:C50"/>
    <mergeCell ref="B51:C51"/>
    <mergeCell ref="B44:C44"/>
    <mergeCell ref="B45:C45"/>
    <mergeCell ref="B46:C46"/>
    <mergeCell ref="B47:C47"/>
    <mergeCell ref="J41:J49"/>
    <mergeCell ref="K41:K49"/>
    <mergeCell ref="J50:J57"/>
    <mergeCell ref="K50:K57"/>
    <mergeCell ref="A58:B58"/>
    <mergeCell ref="C58:J58"/>
    <mergeCell ref="A59:B59"/>
    <mergeCell ref="C59:J59"/>
    <mergeCell ref="B60:C60"/>
    <mergeCell ref="J60:J69"/>
    <mergeCell ref="B52:C52"/>
    <mergeCell ref="B53:C53"/>
    <mergeCell ref="B54:C54"/>
    <mergeCell ref="B55:C55"/>
    <mergeCell ref="B56:C56"/>
    <mergeCell ref="B57:C57"/>
    <mergeCell ref="K60:K69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J80:J85"/>
    <mergeCell ref="K80:K85"/>
    <mergeCell ref="B81:C81"/>
    <mergeCell ref="B82:C82"/>
    <mergeCell ref="B83:C83"/>
    <mergeCell ref="B84:C84"/>
    <mergeCell ref="B70:C70"/>
    <mergeCell ref="B73:C73"/>
    <mergeCell ref="B74:C74"/>
    <mergeCell ref="B75:C75"/>
    <mergeCell ref="B76:C76"/>
    <mergeCell ref="B77:C77"/>
    <mergeCell ref="B78:C78"/>
    <mergeCell ref="A109:R109"/>
    <mergeCell ref="B16:C16"/>
    <mergeCell ref="B17:C17"/>
    <mergeCell ref="A40:B40"/>
    <mergeCell ref="C40:J40"/>
    <mergeCell ref="B41:C41"/>
    <mergeCell ref="B42:C42"/>
    <mergeCell ref="B43:C43"/>
    <mergeCell ref="B98:C98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A95:B95"/>
    <mergeCell ref="C95:J95"/>
    <mergeCell ref="A96:B96"/>
    <mergeCell ref="C96:J96"/>
    <mergeCell ref="B97:C97"/>
    <mergeCell ref="B93:C93"/>
    <mergeCell ref="B108:C108"/>
    <mergeCell ref="J97:J108"/>
    <mergeCell ref="K97:K108"/>
    <mergeCell ref="B72:C72"/>
    <mergeCell ref="B71:C71"/>
    <mergeCell ref="J70:J79"/>
    <mergeCell ref="K70:K79"/>
    <mergeCell ref="B107:C107"/>
    <mergeCell ref="B94:C94"/>
    <mergeCell ref="B85:C85"/>
    <mergeCell ref="B86:C86"/>
    <mergeCell ref="J86:J94"/>
    <mergeCell ref="K86:K94"/>
    <mergeCell ref="B87:C87"/>
    <mergeCell ref="B88:C88"/>
    <mergeCell ref="B89:C89"/>
    <mergeCell ref="B90:C90"/>
    <mergeCell ref="B91:C91"/>
    <mergeCell ref="B92:C92"/>
    <mergeCell ref="B79:C79"/>
    <mergeCell ref="B80:C80"/>
  </mergeCells>
  <pageMargins left="0.7" right="0.7" top="0.75" bottom="0.75" header="0.3" footer="0.3"/>
  <pageSetup orientation="portrait" horizontalDpi="300" verticalDpi="300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155"/>
  <sheetViews>
    <sheetView zoomScale="85" zoomScaleNormal="85" workbookViewId="0">
      <pane xSplit="11" ySplit="6" topLeftCell="L7" activePane="bottomRight" state="frozen"/>
      <selection pane="topRight" activeCell="L1" sqref="L1"/>
      <selection pane="bottomLeft" activeCell="A7" sqref="A7"/>
      <selection pane="bottomRight" activeCell="M103" sqref="M103"/>
    </sheetView>
  </sheetViews>
  <sheetFormatPr baseColWidth="10" defaultRowHeight="12.75" x14ac:dyDescent="0.2"/>
  <cols>
    <col min="1" max="1" width="6" style="23" customWidth="1"/>
    <col min="2" max="2" width="6.140625" customWidth="1"/>
    <col min="3" max="3" width="32.85546875" customWidth="1"/>
    <col min="4" max="4" width="22.7109375" customWidth="1"/>
    <col min="5" max="5" width="6.42578125" style="14" customWidth="1"/>
    <col min="6" max="6" width="7.7109375" style="14" customWidth="1"/>
    <col min="7" max="7" width="14.42578125" style="94" hidden="1" customWidth="1"/>
    <col min="8" max="9" width="10.85546875" style="14" hidden="1" customWidth="1"/>
    <col min="10" max="10" width="13.5703125" hidden="1" customWidth="1"/>
    <col min="11" max="11" width="16.7109375" style="95" customWidth="1"/>
    <col min="12" max="12" width="19" customWidth="1"/>
    <col min="13" max="13" width="18" customWidth="1"/>
    <col min="14" max="14" width="16.85546875" customWidth="1"/>
    <col min="15" max="15" width="18.7109375" customWidth="1"/>
    <col min="16" max="16" width="16.85546875" customWidth="1"/>
    <col min="17" max="17" width="19.5703125" customWidth="1"/>
    <col min="18" max="18" width="18" bestFit="1" customWidth="1"/>
    <col min="19" max="19" width="18.42578125" style="23" customWidth="1"/>
    <col min="20" max="20" width="8.5703125" customWidth="1"/>
  </cols>
  <sheetData>
    <row r="1" spans="1:20" ht="31.5" customHeight="1" x14ac:dyDescent="0.2">
      <c r="A1" s="204" t="s">
        <v>27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</row>
    <row r="2" spans="1:20" ht="12.75" customHeight="1" x14ac:dyDescent="0.2">
      <c r="A2" s="206" t="s">
        <v>3</v>
      </c>
      <c r="B2" s="206"/>
      <c r="C2" s="206" t="s">
        <v>1</v>
      </c>
      <c r="D2" s="206" t="s">
        <v>2</v>
      </c>
      <c r="E2" s="206" t="s">
        <v>4</v>
      </c>
      <c r="F2" s="201" t="s">
        <v>22</v>
      </c>
      <c r="G2" s="205" t="s">
        <v>28</v>
      </c>
      <c r="H2" s="201" t="s">
        <v>25</v>
      </c>
      <c r="I2" s="200" t="s">
        <v>29</v>
      </c>
      <c r="J2" s="200" t="s">
        <v>7</v>
      </c>
      <c r="K2" s="241" t="s">
        <v>19</v>
      </c>
      <c r="L2" s="199" t="s">
        <v>14</v>
      </c>
      <c r="M2" s="199"/>
      <c r="N2" s="199"/>
      <c r="O2" s="199"/>
      <c r="P2" s="199"/>
      <c r="Q2" s="199"/>
      <c r="R2" s="199"/>
      <c r="S2" s="199"/>
      <c r="T2" s="207" t="s">
        <v>13</v>
      </c>
    </row>
    <row r="3" spans="1:20" ht="12.75" customHeight="1" x14ac:dyDescent="0.2">
      <c r="A3" s="206"/>
      <c r="B3" s="206"/>
      <c r="C3" s="206"/>
      <c r="D3" s="206"/>
      <c r="E3" s="206"/>
      <c r="F3" s="202"/>
      <c r="G3" s="205"/>
      <c r="H3" s="202"/>
      <c r="I3" s="200"/>
      <c r="J3" s="200"/>
      <c r="K3" s="241"/>
      <c r="L3" s="199" t="s">
        <v>8</v>
      </c>
      <c r="M3" s="199"/>
      <c r="N3" s="199" t="s">
        <v>11</v>
      </c>
      <c r="O3" s="199"/>
      <c r="P3" s="208" t="s">
        <v>16</v>
      </c>
      <c r="Q3" s="198" t="s">
        <v>12</v>
      </c>
      <c r="R3" s="198" t="s">
        <v>17</v>
      </c>
      <c r="S3" s="198" t="s">
        <v>0</v>
      </c>
      <c r="T3" s="207"/>
    </row>
    <row r="4" spans="1:20" ht="12.75" customHeight="1" x14ac:dyDescent="0.2">
      <c r="A4" s="206"/>
      <c r="B4" s="206"/>
      <c r="C4" s="206"/>
      <c r="D4" s="206"/>
      <c r="E4" s="206"/>
      <c r="F4" s="202"/>
      <c r="G4" s="205"/>
      <c r="H4" s="202"/>
      <c r="I4" s="200"/>
      <c r="J4" s="200"/>
      <c r="K4" s="241"/>
      <c r="L4" s="198" t="s">
        <v>9</v>
      </c>
      <c r="M4" s="198" t="s">
        <v>15</v>
      </c>
      <c r="N4" s="198" t="s">
        <v>18</v>
      </c>
      <c r="O4" s="198" t="s">
        <v>10</v>
      </c>
      <c r="P4" s="208"/>
      <c r="Q4" s="198"/>
      <c r="R4" s="198"/>
      <c r="S4" s="198"/>
      <c r="T4" s="207"/>
    </row>
    <row r="5" spans="1:20" ht="12.75" customHeight="1" x14ac:dyDescent="0.2">
      <c r="A5" s="206"/>
      <c r="B5" s="206"/>
      <c r="C5" s="206"/>
      <c r="D5" s="206"/>
      <c r="E5" s="206"/>
      <c r="F5" s="203"/>
      <c r="G5" s="205"/>
      <c r="H5" s="203"/>
      <c r="I5" s="200"/>
      <c r="J5" s="200"/>
      <c r="K5" s="241"/>
      <c r="L5" s="198"/>
      <c r="M5" s="198"/>
      <c r="N5" s="198"/>
      <c r="O5" s="198"/>
      <c r="P5" s="208"/>
      <c r="Q5" s="198"/>
      <c r="R5" s="198"/>
      <c r="S5" s="198"/>
      <c r="T5" s="207"/>
    </row>
    <row r="6" spans="1:20" ht="12.75" customHeight="1" thickBot="1" x14ac:dyDescent="0.25">
      <c r="A6" s="36"/>
      <c r="B6" s="36"/>
      <c r="C6" s="36"/>
      <c r="D6" s="36"/>
      <c r="E6" s="36"/>
      <c r="F6" s="32"/>
      <c r="G6" s="84"/>
      <c r="H6" s="34"/>
      <c r="I6" s="32"/>
      <c r="J6" s="32"/>
      <c r="K6" s="85"/>
      <c r="L6" s="33"/>
      <c r="M6" s="33"/>
      <c r="N6" s="33"/>
      <c r="O6" s="33"/>
      <c r="P6" s="38"/>
      <c r="Q6" s="33"/>
      <c r="R6" s="33"/>
      <c r="S6" s="33"/>
      <c r="T6" s="37"/>
    </row>
    <row r="7" spans="1:20" s="2" customFormat="1" ht="13.5" thickBot="1" x14ac:dyDescent="0.25">
      <c r="A7" s="240" t="s">
        <v>158</v>
      </c>
      <c r="B7" s="240"/>
      <c r="C7" s="240" t="s">
        <v>159</v>
      </c>
      <c r="D7" s="240"/>
      <c r="E7" s="240"/>
      <c r="F7" s="240"/>
      <c r="G7" s="240"/>
      <c r="H7" s="240"/>
      <c r="I7" s="240"/>
      <c r="J7" s="240"/>
      <c r="K7" s="108"/>
      <c r="L7" s="3">
        <f t="shared" ref="L7:M10" si="0">+L8</f>
        <v>0</v>
      </c>
      <c r="M7" s="3">
        <f t="shared" si="0"/>
        <v>0</v>
      </c>
      <c r="N7" s="3">
        <f t="shared" ref="N7:S10" si="1">+N8</f>
        <v>0</v>
      </c>
      <c r="O7" s="3">
        <f t="shared" si="1"/>
        <v>0</v>
      </c>
      <c r="P7" s="3">
        <f t="shared" si="1"/>
        <v>0</v>
      </c>
      <c r="Q7" s="3">
        <f t="shared" si="1"/>
        <v>0</v>
      </c>
      <c r="R7" s="3"/>
      <c r="S7" s="3">
        <f t="shared" si="1"/>
        <v>0</v>
      </c>
      <c r="T7" s="109"/>
    </row>
    <row r="8" spans="1:20" ht="15" customHeight="1" x14ac:dyDescent="0.2">
      <c r="A8" s="188" t="s">
        <v>5</v>
      </c>
      <c r="B8" s="188"/>
      <c r="C8" s="189" t="s">
        <v>223</v>
      </c>
      <c r="D8" s="189"/>
      <c r="E8" s="189"/>
      <c r="F8" s="189"/>
      <c r="G8" s="189"/>
      <c r="H8" s="189"/>
      <c r="I8" s="189"/>
      <c r="J8" s="189"/>
      <c r="K8" s="107"/>
      <c r="L8" s="4">
        <f t="shared" si="0"/>
        <v>0</v>
      </c>
      <c r="M8" s="4">
        <f t="shared" si="0"/>
        <v>0</v>
      </c>
      <c r="N8" s="4">
        <f t="shared" si="1"/>
        <v>0</v>
      </c>
      <c r="O8" s="4">
        <f t="shared" si="1"/>
        <v>0</v>
      </c>
      <c r="P8" s="4">
        <f t="shared" si="1"/>
        <v>0</v>
      </c>
      <c r="Q8" s="4">
        <f t="shared" si="1"/>
        <v>0</v>
      </c>
      <c r="R8" s="4"/>
      <c r="S8" s="4">
        <f t="shared" si="1"/>
        <v>0</v>
      </c>
      <c r="T8" s="109"/>
    </row>
    <row r="9" spans="1:20" ht="18.75" customHeight="1" x14ac:dyDescent="0.2">
      <c r="A9" s="172" t="s">
        <v>6</v>
      </c>
      <c r="B9" s="172"/>
      <c r="C9" s="173" t="s">
        <v>224</v>
      </c>
      <c r="D9" s="173"/>
      <c r="E9" s="173"/>
      <c r="F9" s="173"/>
      <c r="G9" s="173"/>
      <c r="H9" s="173"/>
      <c r="I9" s="173"/>
      <c r="J9" s="173"/>
      <c r="K9" s="110"/>
      <c r="L9" s="5">
        <f t="shared" si="0"/>
        <v>0</v>
      </c>
      <c r="M9" s="5">
        <f t="shared" si="0"/>
        <v>0</v>
      </c>
      <c r="N9" s="5">
        <f t="shared" si="1"/>
        <v>0</v>
      </c>
      <c r="O9" s="5">
        <f t="shared" si="1"/>
        <v>0</v>
      </c>
      <c r="P9" s="5">
        <f t="shared" si="1"/>
        <v>0</v>
      </c>
      <c r="Q9" s="5">
        <f t="shared" si="1"/>
        <v>0</v>
      </c>
      <c r="R9" s="5"/>
      <c r="S9" s="5">
        <f t="shared" si="1"/>
        <v>0</v>
      </c>
      <c r="T9" s="109"/>
    </row>
    <row r="10" spans="1:20" ht="22.5" customHeight="1" x14ac:dyDescent="0.2">
      <c r="A10" s="53" t="s">
        <v>20</v>
      </c>
      <c r="B10" s="174" t="s">
        <v>225</v>
      </c>
      <c r="C10" s="174"/>
      <c r="D10" s="54" t="s">
        <v>226</v>
      </c>
      <c r="E10" s="55">
        <v>0.25</v>
      </c>
      <c r="F10" s="64"/>
      <c r="G10" s="17">
        <f>+F11</f>
        <v>0</v>
      </c>
      <c r="H10" s="57"/>
      <c r="I10" s="55">
        <v>0.3</v>
      </c>
      <c r="J10" s="242" t="s">
        <v>133</v>
      </c>
      <c r="K10" s="218">
        <v>2020852500018</v>
      </c>
      <c r="L10" s="59">
        <f t="shared" si="0"/>
        <v>0</v>
      </c>
      <c r="M10" s="59">
        <f t="shared" si="0"/>
        <v>0</v>
      </c>
      <c r="N10" s="59">
        <f t="shared" si="1"/>
        <v>0</v>
      </c>
      <c r="O10" s="59">
        <f t="shared" si="1"/>
        <v>0</v>
      </c>
      <c r="P10" s="59">
        <f t="shared" si="1"/>
        <v>0</v>
      </c>
      <c r="Q10" s="59">
        <f t="shared" si="1"/>
        <v>0</v>
      </c>
      <c r="R10" s="59"/>
      <c r="S10" s="59">
        <f t="shared" si="1"/>
        <v>0</v>
      </c>
      <c r="T10" s="109"/>
    </row>
    <row r="11" spans="1:20" ht="51" customHeight="1" thickBot="1" x14ac:dyDescent="0.25">
      <c r="A11" s="60" t="s">
        <v>21</v>
      </c>
      <c r="B11" s="221" t="s">
        <v>787</v>
      </c>
      <c r="C11" s="221"/>
      <c r="D11" s="6" t="s">
        <v>788</v>
      </c>
      <c r="E11" s="11">
        <v>0</v>
      </c>
      <c r="F11" s="244">
        <v>0</v>
      </c>
      <c r="G11" s="244"/>
      <c r="H11" s="61" t="s">
        <v>168</v>
      </c>
      <c r="I11" s="62">
        <v>4</v>
      </c>
      <c r="J11" s="243"/>
      <c r="K11" s="219"/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/>
      <c r="S11" s="21">
        <f t="shared" ref="S11" si="2">SUM(L11:R11)</f>
        <v>0</v>
      </c>
      <c r="T11" s="109"/>
    </row>
    <row r="12" spans="1:20" s="2" customFormat="1" ht="13.5" thickBot="1" x14ac:dyDescent="0.25">
      <c r="A12" s="240" t="s">
        <v>30</v>
      </c>
      <c r="B12" s="240"/>
      <c r="C12" s="240" t="s">
        <v>31</v>
      </c>
      <c r="D12" s="240"/>
      <c r="E12" s="240"/>
      <c r="F12" s="240"/>
      <c r="G12" s="240"/>
      <c r="H12" s="240"/>
      <c r="I12" s="240"/>
      <c r="J12" s="240"/>
      <c r="K12" s="86"/>
      <c r="L12" s="3">
        <f>+L13</f>
        <v>0</v>
      </c>
      <c r="M12" s="3">
        <f>+M13</f>
        <v>122455823.71000001</v>
      </c>
      <c r="N12" s="3">
        <f t="shared" ref="N12:S13" si="3">+N13</f>
        <v>13000000</v>
      </c>
      <c r="O12" s="3">
        <f t="shared" si="3"/>
        <v>0</v>
      </c>
      <c r="P12" s="3">
        <f t="shared" si="3"/>
        <v>0</v>
      </c>
      <c r="Q12" s="3">
        <f t="shared" si="3"/>
        <v>4183059</v>
      </c>
      <c r="R12" s="3"/>
      <c r="S12" s="3">
        <f t="shared" si="3"/>
        <v>139638882.71000001</v>
      </c>
      <c r="T12" s="190"/>
    </row>
    <row r="13" spans="1:20" ht="15" customHeight="1" x14ac:dyDescent="0.2">
      <c r="A13" s="188" t="s">
        <v>5</v>
      </c>
      <c r="B13" s="188"/>
      <c r="C13" s="189" t="s">
        <v>411</v>
      </c>
      <c r="D13" s="189"/>
      <c r="E13" s="189"/>
      <c r="F13" s="189"/>
      <c r="G13" s="189"/>
      <c r="H13" s="189"/>
      <c r="I13" s="189"/>
      <c r="J13" s="189"/>
      <c r="K13" s="87"/>
      <c r="L13" s="4">
        <f>+L14</f>
        <v>0</v>
      </c>
      <c r="M13" s="4">
        <f>+M14</f>
        <v>122455823.71000001</v>
      </c>
      <c r="N13" s="4">
        <f t="shared" si="3"/>
        <v>13000000</v>
      </c>
      <c r="O13" s="4">
        <f t="shared" si="3"/>
        <v>0</v>
      </c>
      <c r="P13" s="4">
        <f t="shared" si="3"/>
        <v>0</v>
      </c>
      <c r="Q13" s="4">
        <f t="shared" si="3"/>
        <v>4183059</v>
      </c>
      <c r="R13" s="4"/>
      <c r="S13" s="4">
        <f t="shared" si="3"/>
        <v>139638882.71000001</v>
      </c>
      <c r="T13" s="190"/>
    </row>
    <row r="14" spans="1:20" ht="18.75" customHeight="1" x14ac:dyDescent="0.2">
      <c r="A14" s="172" t="s">
        <v>6</v>
      </c>
      <c r="B14" s="172"/>
      <c r="C14" s="182" t="s">
        <v>412</v>
      </c>
      <c r="D14" s="183"/>
      <c r="E14" s="183"/>
      <c r="F14" s="183"/>
      <c r="G14" s="183"/>
      <c r="H14" s="183"/>
      <c r="I14" s="183"/>
      <c r="J14" s="184"/>
      <c r="K14" s="88"/>
      <c r="L14" s="5">
        <f>+L15+L17+L22+L40+L46+L20</f>
        <v>0</v>
      </c>
      <c r="M14" s="5">
        <f>+M15+M17+M22+M40+M46+M20</f>
        <v>122455823.71000001</v>
      </c>
      <c r="N14" s="5">
        <f t="shared" ref="N14:S14" si="4">+N15+N17+N22+N40+N46+N20</f>
        <v>13000000</v>
      </c>
      <c r="O14" s="5">
        <f t="shared" si="4"/>
        <v>0</v>
      </c>
      <c r="P14" s="5">
        <f t="shared" si="4"/>
        <v>0</v>
      </c>
      <c r="Q14" s="5">
        <f t="shared" si="4"/>
        <v>4183059</v>
      </c>
      <c r="R14" s="5">
        <f t="shared" si="4"/>
        <v>0</v>
      </c>
      <c r="S14" s="5">
        <f t="shared" si="4"/>
        <v>139638882.71000001</v>
      </c>
      <c r="T14" s="190"/>
    </row>
    <row r="15" spans="1:20" ht="18.75" customHeight="1" x14ac:dyDescent="0.2">
      <c r="A15" s="53" t="s">
        <v>20</v>
      </c>
      <c r="B15" s="233" t="s">
        <v>413</v>
      </c>
      <c r="C15" s="234"/>
      <c r="D15" s="54" t="s">
        <v>414</v>
      </c>
      <c r="E15" s="39">
        <v>1</v>
      </c>
      <c r="F15" s="56"/>
      <c r="G15" s="89">
        <f>SUM(G16)</f>
        <v>0</v>
      </c>
      <c r="H15" s="57"/>
      <c r="I15" s="39">
        <v>1</v>
      </c>
      <c r="J15" s="242" t="s">
        <v>136</v>
      </c>
      <c r="K15" s="218" t="s">
        <v>415</v>
      </c>
      <c r="L15" s="5">
        <f>+L16</f>
        <v>0</v>
      </c>
      <c r="M15" s="5">
        <f t="shared" ref="M15:S15" si="5">+M16</f>
        <v>0</v>
      </c>
      <c r="N15" s="5">
        <f t="shared" si="5"/>
        <v>0</v>
      </c>
      <c r="O15" s="5">
        <f t="shared" si="5"/>
        <v>0</v>
      </c>
      <c r="P15" s="5">
        <f t="shared" si="5"/>
        <v>0</v>
      </c>
      <c r="Q15" s="5">
        <f t="shared" si="5"/>
        <v>0</v>
      </c>
      <c r="R15" s="5"/>
      <c r="S15" s="5">
        <f t="shared" si="5"/>
        <v>0</v>
      </c>
      <c r="T15" s="190"/>
    </row>
    <row r="16" spans="1:20" s="49" customFormat="1" ht="39" customHeight="1" x14ac:dyDescent="0.2">
      <c r="A16" s="60" t="s">
        <v>21</v>
      </c>
      <c r="B16" s="221" t="s">
        <v>433</v>
      </c>
      <c r="C16" s="221"/>
      <c r="D16" s="6" t="s">
        <v>434</v>
      </c>
      <c r="E16" s="62">
        <v>0</v>
      </c>
      <c r="F16" s="78"/>
      <c r="G16" s="79">
        <v>0</v>
      </c>
      <c r="H16" s="61"/>
      <c r="I16" s="62">
        <v>0</v>
      </c>
      <c r="J16" s="243"/>
      <c r="K16" s="219"/>
      <c r="L16" s="7"/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/>
      <c r="S16" s="21">
        <f>SUM(L16:R16)</f>
        <v>0</v>
      </c>
      <c r="T16" s="190"/>
    </row>
    <row r="17" spans="1:20" ht="18.75" customHeight="1" x14ac:dyDescent="0.2">
      <c r="A17" s="53" t="s">
        <v>20</v>
      </c>
      <c r="B17" s="233" t="s">
        <v>435</v>
      </c>
      <c r="C17" s="234"/>
      <c r="D17" s="54" t="s">
        <v>436</v>
      </c>
      <c r="E17" s="39">
        <v>1</v>
      </c>
      <c r="F17" s="56"/>
      <c r="G17" s="89">
        <f>SUM(G18:G19)</f>
        <v>10000000</v>
      </c>
      <c r="H17" s="57"/>
      <c r="I17" s="39">
        <v>1</v>
      </c>
      <c r="J17" s="179" t="s">
        <v>129</v>
      </c>
      <c r="K17" s="219">
        <v>2020852500014</v>
      </c>
      <c r="L17" s="5">
        <f>SUM(L18:L19)</f>
        <v>0</v>
      </c>
      <c r="M17" s="5">
        <f t="shared" ref="M17:S17" si="6">SUM(M18:M19)</f>
        <v>49455823.710000001</v>
      </c>
      <c r="N17" s="5">
        <f t="shared" si="6"/>
        <v>0</v>
      </c>
      <c r="O17" s="5">
        <f t="shared" si="6"/>
        <v>0</v>
      </c>
      <c r="P17" s="5">
        <f t="shared" si="6"/>
        <v>0</v>
      </c>
      <c r="Q17" s="5">
        <f t="shared" si="6"/>
        <v>4183059</v>
      </c>
      <c r="R17" s="5"/>
      <c r="S17" s="5">
        <f t="shared" si="6"/>
        <v>53638882.710000001</v>
      </c>
      <c r="T17" s="190"/>
    </row>
    <row r="18" spans="1:20" s="49" customFormat="1" ht="21.75" customHeight="1" x14ac:dyDescent="0.2">
      <c r="A18" s="60" t="s">
        <v>21</v>
      </c>
      <c r="B18" s="221" t="s">
        <v>454</v>
      </c>
      <c r="C18" s="221"/>
      <c r="D18" s="6" t="s">
        <v>453</v>
      </c>
      <c r="E18" s="62"/>
      <c r="F18" s="78"/>
      <c r="G18" s="79">
        <v>5000000</v>
      </c>
      <c r="H18" s="61"/>
      <c r="I18" s="62">
        <v>1</v>
      </c>
      <c r="J18" s="179"/>
      <c r="K18" s="219"/>
      <c r="L18" s="7">
        <v>0</v>
      </c>
      <c r="M18" s="7">
        <f>8000000+5083823.71</f>
        <v>13083823.710000001</v>
      </c>
      <c r="N18" s="7">
        <v>0</v>
      </c>
      <c r="O18" s="7">
        <v>0</v>
      </c>
      <c r="P18" s="7">
        <v>0</v>
      </c>
      <c r="Q18" s="7">
        <v>4183059</v>
      </c>
      <c r="R18" s="7" t="s">
        <v>888</v>
      </c>
      <c r="S18" s="21">
        <f>SUM(L18:R18)</f>
        <v>17266882.710000001</v>
      </c>
      <c r="T18" s="190"/>
    </row>
    <row r="19" spans="1:20" s="49" customFormat="1" ht="57" customHeight="1" x14ac:dyDescent="0.2">
      <c r="A19" s="60" t="s">
        <v>21</v>
      </c>
      <c r="B19" s="221" t="s">
        <v>526</v>
      </c>
      <c r="C19" s="221"/>
      <c r="D19" s="6" t="s">
        <v>455</v>
      </c>
      <c r="E19" s="62"/>
      <c r="F19" s="78"/>
      <c r="G19" s="79">
        <v>5000000</v>
      </c>
      <c r="H19" s="61"/>
      <c r="I19" s="62">
        <v>1</v>
      </c>
      <c r="J19" s="179"/>
      <c r="K19" s="219"/>
      <c r="L19" s="7">
        <v>0</v>
      </c>
      <c r="M19" s="7">
        <v>36372000</v>
      </c>
      <c r="N19" s="7">
        <v>0</v>
      </c>
      <c r="O19" s="7">
        <v>0</v>
      </c>
      <c r="P19" s="7">
        <v>0</v>
      </c>
      <c r="Q19" s="7">
        <v>0</v>
      </c>
      <c r="R19" s="7"/>
      <c r="S19" s="21">
        <f>SUM(L19:R19)</f>
        <v>36372000</v>
      </c>
      <c r="T19" s="190"/>
    </row>
    <row r="20" spans="1:20" ht="43.5" customHeight="1" x14ac:dyDescent="0.2">
      <c r="A20" s="53" t="s">
        <v>20</v>
      </c>
      <c r="B20" s="233" t="s">
        <v>456</v>
      </c>
      <c r="C20" s="234"/>
      <c r="D20" s="54" t="s">
        <v>457</v>
      </c>
      <c r="E20" s="63">
        <v>1</v>
      </c>
      <c r="F20" s="64"/>
      <c r="G20" s="17">
        <f>+G21</f>
        <v>5000000</v>
      </c>
      <c r="H20" s="57"/>
      <c r="I20" s="63">
        <v>1</v>
      </c>
      <c r="J20" s="179" t="s">
        <v>130</v>
      </c>
      <c r="K20" s="111"/>
      <c r="L20" s="59">
        <f>+L21</f>
        <v>0</v>
      </c>
      <c r="M20" s="59">
        <f t="shared" ref="M20:Q20" si="7">+M21</f>
        <v>0</v>
      </c>
      <c r="N20" s="59">
        <f t="shared" si="7"/>
        <v>0</v>
      </c>
      <c r="O20" s="59">
        <f t="shared" si="7"/>
        <v>0</v>
      </c>
      <c r="P20" s="59">
        <f t="shared" si="7"/>
        <v>0</v>
      </c>
      <c r="Q20" s="59">
        <f t="shared" si="7"/>
        <v>0</v>
      </c>
      <c r="R20" s="59"/>
      <c r="S20" s="59">
        <f>+S21</f>
        <v>0</v>
      </c>
      <c r="T20" s="190"/>
    </row>
    <row r="21" spans="1:20" ht="21.75" customHeight="1" x14ac:dyDescent="0.2">
      <c r="A21" s="60" t="s">
        <v>21</v>
      </c>
      <c r="B21" s="228" t="s">
        <v>467</v>
      </c>
      <c r="C21" s="229"/>
      <c r="D21" s="6" t="s">
        <v>468</v>
      </c>
      <c r="E21" s="62">
        <v>0</v>
      </c>
      <c r="F21" s="75"/>
      <c r="G21" s="76">
        <v>5000000</v>
      </c>
      <c r="H21" s="61"/>
      <c r="I21" s="62">
        <v>5</v>
      </c>
      <c r="J21" s="179"/>
      <c r="K21" s="111"/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/>
      <c r="S21" s="21">
        <f t="shared" ref="S21" si="8">SUM(L21:R21)</f>
        <v>0</v>
      </c>
      <c r="T21" s="190"/>
    </row>
    <row r="22" spans="1:20" ht="18.75" customHeight="1" x14ac:dyDescent="0.2">
      <c r="A22" s="53" t="s">
        <v>20</v>
      </c>
      <c r="B22" s="233" t="s">
        <v>531</v>
      </c>
      <c r="C22" s="234"/>
      <c r="D22" s="54" t="s">
        <v>532</v>
      </c>
      <c r="E22" s="39">
        <v>1</v>
      </c>
      <c r="F22" s="56"/>
      <c r="G22" s="89">
        <f>SUM(G23:G39)</f>
        <v>77000000</v>
      </c>
      <c r="H22" s="57"/>
      <c r="I22" s="39">
        <v>1</v>
      </c>
      <c r="J22" s="179" t="s">
        <v>139</v>
      </c>
      <c r="K22" s="219">
        <v>2020852500024</v>
      </c>
      <c r="L22" s="5">
        <f>SUM(L23:L39)</f>
        <v>0</v>
      </c>
      <c r="M22" s="5">
        <f t="shared" ref="M22:S22" si="9">SUM(M23:M39)</f>
        <v>52450000</v>
      </c>
      <c r="N22" s="5">
        <f t="shared" si="9"/>
        <v>0</v>
      </c>
      <c r="O22" s="5">
        <f t="shared" si="9"/>
        <v>0</v>
      </c>
      <c r="P22" s="5">
        <f t="shared" si="9"/>
        <v>0</v>
      </c>
      <c r="Q22" s="5">
        <f t="shared" si="9"/>
        <v>0</v>
      </c>
      <c r="R22" s="5"/>
      <c r="S22" s="5">
        <f t="shared" si="9"/>
        <v>52450000</v>
      </c>
      <c r="T22" s="190"/>
    </row>
    <row r="23" spans="1:20" s="49" customFormat="1" ht="21.75" customHeight="1" x14ac:dyDescent="0.2">
      <c r="A23" s="60" t="s">
        <v>21</v>
      </c>
      <c r="B23" s="221" t="s">
        <v>533</v>
      </c>
      <c r="C23" s="221"/>
      <c r="D23" s="6" t="s">
        <v>534</v>
      </c>
      <c r="E23" s="62">
        <v>0</v>
      </c>
      <c r="F23" s="78"/>
      <c r="G23" s="79">
        <v>5000000</v>
      </c>
      <c r="H23" s="61"/>
      <c r="I23" s="68">
        <v>0.5</v>
      </c>
      <c r="J23" s="179"/>
      <c r="K23" s="219"/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/>
      <c r="S23" s="21">
        <f t="shared" ref="S23:S39" si="10">SUM(L23:R23)</f>
        <v>0</v>
      </c>
      <c r="T23" s="190"/>
    </row>
    <row r="24" spans="1:20" s="49" customFormat="1" ht="21.75" customHeight="1" x14ac:dyDescent="0.2">
      <c r="A24" s="60" t="s">
        <v>21</v>
      </c>
      <c r="B24" s="221" t="s">
        <v>535</v>
      </c>
      <c r="C24" s="221"/>
      <c r="D24" s="6" t="s">
        <v>536</v>
      </c>
      <c r="E24" s="62">
        <v>0</v>
      </c>
      <c r="F24" s="78"/>
      <c r="G24" s="79">
        <v>5000000</v>
      </c>
      <c r="H24" s="61"/>
      <c r="I24" s="62">
        <v>1</v>
      </c>
      <c r="J24" s="179"/>
      <c r="K24" s="219"/>
      <c r="L24" s="7">
        <v>0</v>
      </c>
      <c r="M24" s="7">
        <v>500000</v>
      </c>
      <c r="N24" s="7">
        <v>0</v>
      </c>
      <c r="O24" s="7">
        <v>0</v>
      </c>
      <c r="P24" s="7">
        <v>0</v>
      </c>
      <c r="Q24" s="7">
        <v>0</v>
      </c>
      <c r="R24" s="7"/>
      <c r="S24" s="21">
        <f t="shared" si="10"/>
        <v>500000</v>
      </c>
      <c r="T24" s="190"/>
    </row>
    <row r="25" spans="1:20" s="49" customFormat="1" ht="21.75" customHeight="1" x14ac:dyDescent="0.2">
      <c r="A25" s="60" t="s">
        <v>21</v>
      </c>
      <c r="B25" s="221" t="s">
        <v>531</v>
      </c>
      <c r="C25" s="221"/>
      <c r="D25" s="6" t="s">
        <v>537</v>
      </c>
      <c r="E25" s="62">
        <v>0</v>
      </c>
      <c r="F25" s="78"/>
      <c r="G25" s="79">
        <v>0</v>
      </c>
      <c r="H25" s="61"/>
      <c r="I25" s="68">
        <v>0.6</v>
      </c>
      <c r="J25" s="179"/>
      <c r="K25" s="219"/>
      <c r="L25" s="7">
        <v>0</v>
      </c>
      <c r="M25" s="7">
        <v>18000000</v>
      </c>
      <c r="N25" s="7">
        <v>0</v>
      </c>
      <c r="O25" s="7">
        <v>0</v>
      </c>
      <c r="P25" s="7">
        <v>0</v>
      </c>
      <c r="Q25" s="7">
        <v>0</v>
      </c>
      <c r="R25" s="7" t="s">
        <v>891</v>
      </c>
      <c r="S25" s="21">
        <f t="shared" si="10"/>
        <v>18000000</v>
      </c>
      <c r="T25" s="190"/>
    </row>
    <row r="26" spans="1:20" s="49" customFormat="1" ht="21.75" customHeight="1" x14ac:dyDescent="0.2">
      <c r="A26" s="60" t="s">
        <v>21</v>
      </c>
      <c r="B26" s="221" t="s">
        <v>538</v>
      </c>
      <c r="C26" s="221"/>
      <c r="D26" s="6" t="s">
        <v>539</v>
      </c>
      <c r="E26" s="62">
        <v>0</v>
      </c>
      <c r="F26" s="78"/>
      <c r="G26" s="79">
        <v>5000000</v>
      </c>
      <c r="H26" s="61"/>
      <c r="I26" s="62">
        <v>1</v>
      </c>
      <c r="J26" s="179"/>
      <c r="K26" s="219"/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/>
      <c r="S26" s="21">
        <f t="shared" si="10"/>
        <v>0</v>
      </c>
      <c r="T26" s="190"/>
    </row>
    <row r="27" spans="1:20" s="49" customFormat="1" ht="21.75" customHeight="1" x14ac:dyDescent="0.2">
      <c r="A27" s="60" t="s">
        <v>21</v>
      </c>
      <c r="B27" s="221" t="s">
        <v>540</v>
      </c>
      <c r="C27" s="221"/>
      <c r="D27" s="6" t="s">
        <v>539</v>
      </c>
      <c r="E27" s="62">
        <v>0</v>
      </c>
      <c r="F27" s="78"/>
      <c r="G27" s="79">
        <v>5000000</v>
      </c>
      <c r="H27" s="61"/>
      <c r="I27" s="62">
        <v>1</v>
      </c>
      <c r="J27" s="179"/>
      <c r="K27" s="219"/>
      <c r="L27" s="7">
        <v>0</v>
      </c>
      <c r="M27" s="7">
        <v>700000</v>
      </c>
      <c r="N27" s="7">
        <v>0</v>
      </c>
      <c r="O27" s="7">
        <v>0</v>
      </c>
      <c r="P27" s="7">
        <v>0</v>
      </c>
      <c r="Q27" s="7">
        <v>0</v>
      </c>
      <c r="R27" s="7"/>
      <c r="S27" s="21">
        <f t="shared" si="10"/>
        <v>700000</v>
      </c>
      <c r="T27" s="190"/>
    </row>
    <row r="28" spans="1:20" s="49" customFormat="1" ht="21.75" customHeight="1" x14ac:dyDescent="0.2">
      <c r="A28" s="60" t="s">
        <v>21</v>
      </c>
      <c r="B28" s="221" t="s">
        <v>541</v>
      </c>
      <c r="C28" s="221"/>
      <c r="D28" s="6" t="s">
        <v>542</v>
      </c>
      <c r="E28" s="62">
        <v>0</v>
      </c>
      <c r="F28" s="78"/>
      <c r="G28" s="79">
        <v>0</v>
      </c>
      <c r="H28" s="61"/>
      <c r="I28" s="62">
        <v>0</v>
      </c>
      <c r="J28" s="179"/>
      <c r="K28" s="219"/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/>
      <c r="S28" s="21">
        <f t="shared" si="10"/>
        <v>0</v>
      </c>
      <c r="T28" s="190"/>
    </row>
    <row r="29" spans="1:20" s="49" customFormat="1" ht="21.75" customHeight="1" x14ac:dyDescent="0.2">
      <c r="A29" s="60" t="s">
        <v>21</v>
      </c>
      <c r="B29" s="221" t="s">
        <v>543</v>
      </c>
      <c r="C29" s="221"/>
      <c r="D29" s="6" t="s">
        <v>544</v>
      </c>
      <c r="E29" s="62">
        <v>0</v>
      </c>
      <c r="F29" s="78"/>
      <c r="G29" s="79">
        <v>0</v>
      </c>
      <c r="H29" s="61"/>
      <c r="I29" s="62">
        <v>1</v>
      </c>
      <c r="J29" s="179"/>
      <c r="K29" s="219"/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/>
      <c r="S29" s="21">
        <f t="shared" si="10"/>
        <v>0</v>
      </c>
      <c r="T29" s="190"/>
    </row>
    <row r="30" spans="1:20" s="49" customFormat="1" ht="21.75" customHeight="1" x14ac:dyDescent="0.2">
      <c r="A30" s="60" t="s">
        <v>21</v>
      </c>
      <c r="B30" s="221" t="s">
        <v>545</v>
      </c>
      <c r="C30" s="221"/>
      <c r="D30" s="6" t="s">
        <v>546</v>
      </c>
      <c r="E30" s="62">
        <v>0</v>
      </c>
      <c r="F30" s="78"/>
      <c r="G30" s="79">
        <v>0</v>
      </c>
      <c r="H30" s="61"/>
      <c r="I30" s="62">
        <v>1</v>
      </c>
      <c r="J30" s="179"/>
      <c r="K30" s="219"/>
      <c r="L30" s="7">
        <v>0</v>
      </c>
      <c r="M30" s="7">
        <v>500000</v>
      </c>
      <c r="N30" s="7">
        <v>0</v>
      </c>
      <c r="O30" s="7">
        <v>0</v>
      </c>
      <c r="P30" s="7">
        <v>0</v>
      </c>
      <c r="Q30" s="7">
        <v>0</v>
      </c>
      <c r="R30" s="7"/>
      <c r="S30" s="21">
        <f t="shared" si="10"/>
        <v>500000</v>
      </c>
      <c r="T30" s="190"/>
    </row>
    <row r="31" spans="1:20" s="49" customFormat="1" ht="21.75" customHeight="1" x14ac:dyDescent="0.2">
      <c r="A31" s="60" t="s">
        <v>21</v>
      </c>
      <c r="B31" s="221" t="s">
        <v>547</v>
      </c>
      <c r="C31" s="221"/>
      <c r="D31" s="6" t="s">
        <v>548</v>
      </c>
      <c r="E31" s="62">
        <v>0</v>
      </c>
      <c r="F31" s="78"/>
      <c r="G31" s="79">
        <v>5000000</v>
      </c>
      <c r="H31" s="61"/>
      <c r="I31" s="62">
        <v>1</v>
      </c>
      <c r="J31" s="179"/>
      <c r="K31" s="219"/>
      <c r="L31" s="7">
        <v>0</v>
      </c>
      <c r="M31" s="7">
        <f>18900000+900000+9450000</f>
        <v>29250000</v>
      </c>
      <c r="N31" s="7">
        <v>0</v>
      </c>
      <c r="O31" s="7">
        <v>0</v>
      </c>
      <c r="P31" s="7">
        <v>0</v>
      </c>
      <c r="Q31" s="7">
        <v>0</v>
      </c>
      <c r="R31" s="7" t="s">
        <v>890</v>
      </c>
      <c r="S31" s="21">
        <f t="shared" si="10"/>
        <v>29250000</v>
      </c>
      <c r="T31" s="190"/>
    </row>
    <row r="32" spans="1:20" s="49" customFormat="1" ht="21.75" customHeight="1" x14ac:dyDescent="0.2">
      <c r="A32" s="60" t="s">
        <v>21</v>
      </c>
      <c r="B32" s="221" t="s">
        <v>549</v>
      </c>
      <c r="C32" s="221"/>
      <c r="D32" s="6" t="s">
        <v>550</v>
      </c>
      <c r="E32" s="62">
        <v>0</v>
      </c>
      <c r="F32" s="78"/>
      <c r="G32" s="79">
        <v>30000000</v>
      </c>
      <c r="H32" s="61"/>
      <c r="I32" s="62">
        <v>1</v>
      </c>
      <c r="J32" s="179"/>
      <c r="K32" s="219"/>
      <c r="L32" s="7">
        <v>0</v>
      </c>
      <c r="M32" s="7">
        <v>3500000</v>
      </c>
      <c r="N32" s="7">
        <v>0</v>
      </c>
      <c r="O32" s="7">
        <v>0</v>
      </c>
      <c r="P32" s="7">
        <v>0</v>
      </c>
      <c r="Q32" s="7">
        <v>0</v>
      </c>
      <c r="R32" s="7"/>
      <c r="S32" s="21">
        <f t="shared" si="10"/>
        <v>3500000</v>
      </c>
      <c r="T32" s="190"/>
    </row>
    <row r="33" spans="1:20" s="49" customFormat="1" ht="21.75" customHeight="1" x14ac:dyDescent="0.2">
      <c r="A33" s="60" t="s">
        <v>21</v>
      </c>
      <c r="B33" s="221" t="s">
        <v>551</v>
      </c>
      <c r="C33" s="221"/>
      <c r="D33" s="6" t="s">
        <v>552</v>
      </c>
      <c r="E33" s="62">
        <v>0</v>
      </c>
      <c r="F33" s="78"/>
      <c r="G33" s="79">
        <v>0</v>
      </c>
      <c r="H33" s="61"/>
      <c r="I33" s="62">
        <v>0</v>
      </c>
      <c r="J33" s="179"/>
      <c r="K33" s="219"/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/>
      <c r="S33" s="21">
        <f t="shared" si="10"/>
        <v>0</v>
      </c>
      <c r="T33" s="190"/>
    </row>
    <row r="34" spans="1:20" s="49" customFormat="1" ht="21.75" customHeight="1" x14ac:dyDescent="0.2">
      <c r="A34" s="60" t="s">
        <v>21</v>
      </c>
      <c r="B34" s="221" t="s">
        <v>553</v>
      </c>
      <c r="C34" s="221"/>
      <c r="D34" s="6" t="s">
        <v>554</v>
      </c>
      <c r="E34" s="62">
        <v>0</v>
      </c>
      <c r="F34" s="78"/>
      <c r="G34" s="79">
        <v>0</v>
      </c>
      <c r="H34" s="61"/>
      <c r="I34" s="62">
        <v>1</v>
      </c>
      <c r="J34" s="179"/>
      <c r="K34" s="219"/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/>
      <c r="S34" s="21">
        <f t="shared" si="10"/>
        <v>0</v>
      </c>
      <c r="T34" s="190"/>
    </row>
    <row r="35" spans="1:20" s="49" customFormat="1" ht="21.75" customHeight="1" x14ac:dyDescent="0.2">
      <c r="A35" s="60" t="s">
        <v>21</v>
      </c>
      <c r="B35" s="221" t="s">
        <v>555</v>
      </c>
      <c r="C35" s="221"/>
      <c r="D35" s="6" t="s">
        <v>556</v>
      </c>
      <c r="E35" s="62">
        <v>0</v>
      </c>
      <c r="F35" s="78"/>
      <c r="G35" s="79">
        <v>10000000</v>
      </c>
      <c r="H35" s="61"/>
      <c r="I35" s="62">
        <v>0</v>
      </c>
      <c r="J35" s="179"/>
      <c r="K35" s="219"/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/>
      <c r="S35" s="21">
        <f t="shared" si="10"/>
        <v>0</v>
      </c>
      <c r="T35" s="190"/>
    </row>
    <row r="36" spans="1:20" s="49" customFormat="1" ht="21.75" customHeight="1" x14ac:dyDescent="0.2">
      <c r="A36" s="60" t="s">
        <v>21</v>
      </c>
      <c r="B36" s="221" t="s">
        <v>557</v>
      </c>
      <c r="C36" s="221"/>
      <c r="D36" s="6" t="s">
        <v>558</v>
      </c>
      <c r="E36" s="62">
        <v>0</v>
      </c>
      <c r="F36" s="78"/>
      <c r="G36" s="79">
        <v>0</v>
      </c>
      <c r="H36" s="61"/>
      <c r="I36" s="68">
        <v>0.6</v>
      </c>
      <c r="J36" s="179"/>
      <c r="K36" s="219"/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/>
      <c r="S36" s="21">
        <f t="shared" si="10"/>
        <v>0</v>
      </c>
      <c r="T36" s="190"/>
    </row>
    <row r="37" spans="1:20" s="49" customFormat="1" ht="21.75" customHeight="1" x14ac:dyDescent="0.2">
      <c r="A37" s="60" t="s">
        <v>21</v>
      </c>
      <c r="B37" s="221" t="s">
        <v>559</v>
      </c>
      <c r="C37" s="221"/>
      <c r="D37" s="6" t="s">
        <v>560</v>
      </c>
      <c r="E37" s="62">
        <v>0</v>
      </c>
      <c r="F37" s="78"/>
      <c r="G37" s="79">
        <v>10000000</v>
      </c>
      <c r="H37" s="61"/>
      <c r="I37" s="62">
        <v>1</v>
      </c>
      <c r="J37" s="179"/>
      <c r="K37" s="219"/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/>
      <c r="S37" s="21">
        <f t="shared" si="10"/>
        <v>0</v>
      </c>
      <c r="T37" s="190"/>
    </row>
    <row r="38" spans="1:20" s="49" customFormat="1" ht="21.75" customHeight="1" x14ac:dyDescent="0.2">
      <c r="A38" s="60" t="s">
        <v>21</v>
      </c>
      <c r="B38" s="221" t="s">
        <v>561</v>
      </c>
      <c r="C38" s="221"/>
      <c r="D38" s="6" t="s">
        <v>562</v>
      </c>
      <c r="E38" s="62">
        <v>0</v>
      </c>
      <c r="F38" s="78"/>
      <c r="G38" s="79">
        <v>2000000</v>
      </c>
      <c r="H38" s="61"/>
      <c r="I38" s="62">
        <v>1</v>
      </c>
      <c r="J38" s="179"/>
      <c r="K38" s="219"/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/>
      <c r="S38" s="21">
        <f t="shared" si="10"/>
        <v>0</v>
      </c>
      <c r="T38" s="190"/>
    </row>
    <row r="39" spans="1:20" s="49" customFormat="1" ht="21.75" customHeight="1" x14ac:dyDescent="0.2">
      <c r="A39" s="60" t="s">
        <v>21</v>
      </c>
      <c r="B39" s="221" t="s">
        <v>563</v>
      </c>
      <c r="C39" s="221"/>
      <c r="D39" s="6" t="s">
        <v>564</v>
      </c>
      <c r="E39" s="62">
        <v>0</v>
      </c>
      <c r="F39" s="78"/>
      <c r="G39" s="79">
        <v>0</v>
      </c>
      <c r="H39" s="61"/>
      <c r="I39" s="62">
        <v>0</v>
      </c>
      <c r="J39" s="179"/>
      <c r="K39" s="219"/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7">
        <v>0</v>
      </c>
      <c r="R39" s="7"/>
      <c r="S39" s="21">
        <f t="shared" si="10"/>
        <v>0</v>
      </c>
      <c r="T39" s="190"/>
    </row>
    <row r="40" spans="1:20" ht="18.75" customHeight="1" x14ac:dyDescent="0.2">
      <c r="A40" s="53" t="s">
        <v>20</v>
      </c>
      <c r="B40" s="233" t="s">
        <v>489</v>
      </c>
      <c r="C40" s="234"/>
      <c r="D40" s="54" t="s">
        <v>490</v>
      </c>
      <c r="E40" s="39">
        <v>1</v>
      </c>
      <c r="F40" s="56"/>
      <c r="G40" s="89">
        <f>SUM(G41:G45)</f>
        <v>2024000000</v>
      </c>
      <c r="H40" s="57"/>
      <c r="I40" s="39">
        <v>1</v>
      </c>
      <c r="J40" s="179" t="s">
        <v>143</v>
      </c>
      <c r="K40" s="219">
        <v>2020852500028</v>
      </c>
      <c r="L40" s="5">
        <f>SUM(L41:L45)</f>
        <v>0</v>
      </c>
      <c r="M40" s="5">
        <f t="shared" ref="M40:S40" si="11">SUM(M41:M45)</f>
        <v>8000000</v>
      </c>
      <c r="N40" s="5">
        <f t="shared" si="11"/>
        <v>0</v>
      </c>
      <c r="O40" s="5">
        <f t="shared" si="11"/>
        <v>0</v>
      </c>
      <c r="P40" s="5">
        <f t="shared" si="11"/>
        <v>0</v>
      </c>
      <c r="Q40" s="5">
        <f t="shared" si="11"/>
        <v>0</v>
      </c>
      <c r="R40" s="5"/>
      <c r="S40" s="5">
        <f t="shared" si="11"/>
        <v>8000000</v>
      </c>
      <c r="T40" s="190"/>
    </row>
    <row r="41" spans="1:20" s="49" customFormat="1" ht="21.75" customHeight="1" x14ac:dyDescent="0.2">
      <c r="A41" s="60" t="s">
        <v>21</v>
      </c>
      <c r="B41" s="221" t="s">
        <v>492</v>
      </c>
      <c r="C41" s="221"/>
      <c r="D41" s="6" t="s">
        <v>565</v>
      </c>
      <c r="E41" s="62"/>
      <c r="F41" s="78"/>
      <c r="G41" s="79">
        <v>24000000</v>
      </c>
      <c r="H41" s="61"/>
      <c r="I41" s="68">
        <v>1</v>
      </c>
      <c r="J41" s="179"/>
      <c r="K41" s="219"/>
      <c r="L41" s="7">
        <v>0</v>
      </c>
      <c r="M41" s="7">
        <v>8000000</v>
      </c>
      <c r="N41" s="7">
        <v>0</v>
      </c>
      <c r="O41" s="7">
        <v>0</v>
      </c>
      <c r="P41" s="7">
        <v>0</v>
      </c>
      <c r="Q41" s="7">
        <v>0</v>
      </c>
      <c r="R41" s="7" t="s">
        <v>893</v>
      </c>
      <c r="S41" s="21">
        <f>SUM(L41:R41)</f>
        <v>8000000</v>
      </c>
      <c r="T41" s="190"/>
    </row>
    <row r="42" spans="1:20" s="49" customFormat="1" ht="21.75" customHeight="1" x14ac:dyDescent="0.2">
      <c r="A42" s="60" t="s">
        <v>21</v>
      </c>
      <c r="B42" s="221" t="s">
        <v>566</v>
      </c>
      <c r="C42" s="221"/>
      <c r="D42" s="6" t="s">
        <v>567</v>
      </c>
      <c r="E42" s="62"/>
      <c r="F42" s="78"/>
      <c r="G42" s="79">
        <v>2000000000</v>
      </c>
      <c r="H42" s="61"/>
      <c r="I42" s="62">
        <v>1</v>
      </c>
      <c r="J42" s="179"/>
      <c r="K42" s="219"/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7">
        <v>0</v>
      </c>
      <c r="R42" s="7"/>
      <c r="S42" s="21">
        <f>SUM(L42:R42)</f>
        <v>0</v>
      </c>
      <c r="T42" s="190"/>
    </row>
    <row r="43" spans="1:20" s="49" customFormat="1" ht="21.75" customHeight="1" x14ac:dyDescent="0.2">
      <c r="A43" s="60" t="s">
        <v>21</v>
      </c>
      <c r="B43" s="221" t="s">
        <v>568</v>
      </c>
      <c r="C43" s="221"/>
      <c r="D43" s="6" t="s">
        <v>569</v>
      </c>
      <c r="E43" s="62"/>
      <c r="F43" s="78"/>
      <c r="G43" s="79">
        <v>0</v>
      </c>
      <c r="H43" s="61"/>
      <c r="I43" s="62">
        <v>50</v>
      </c>
      <c r="J43" s="179"/>
      <c r="K43" s="219"/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/>
      <c r="S43" s="21">
        <f>SUM(L43:R43)</f>
        <v>0</v>
      </c>
      <c r="T43" s="190"/>
    </row>
    <row r="44" spans="1:20" ht="21.75" customHeight="1" x14ac:dyDescent="0.2">
      <c r="A44" s="60" t="s">
        <v>21</v>
      </c>
      <c r="B44" s="228" t="str">
        <f>+'[1]PLAN INDICATIVO PDD 2020-2023'!L97</f>
        <v>Establecer estrategia anual de Información y educación en el entorno comunitario y hogar para la tenencia adecuada y saludable de mascotas y animales domésticos.</v>
      </c>
      <c r="C44" s="229"/>
      <c r="D44" s="6" t="str">
        <f>+'[1]PLAN INDICATIVO PDD 2020-2023'!N97</f>
        <v xml:space="preserve">Estrategia implementada </v>
      </c>
      <c r="E44" s="62">
        <v>0</v>
      </c>
      <c r="F44" s="75"/>
      <c r="G44" s="76">
        <v>0</v>
      </c>
      <c r="H44" s="61"/>
      <c r="I44" s="76">
        <v>0</v>
      </c>
      <c r="J44" s="179"/>
      <c r="K44" s="219"/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/>
      <c r="S44" s="21">
        <f t="shared" ref="S44" si="12">SUM(L44:R44)</f>
        <v>0</v>
      </c>
      <c r="T44" s="190"/>
    </row>
    <row r="45" spans="1:20" s="49" customFormat="1" ht="21.75" customHeight="1" x14ac:dyDescent="0.2">
      <c r="A45" s="60" t="s">
        <v>21</v>
      </c>
      <c r="B45" s="221" t="s">
        <v>570</v>
      </c>
      <c r="C45" s="221"/>
      <c r="D45" s="6" t="s">
        <v>571</v>
      </c>
      <c r="E45" s="62"/>
      <c r="F45" s="78"/>
      <c r="G45" s="79">
        <v>0</v>
      </c>
      <c r="H45" s="61"/>
      <c r="I45" s="62">
        <v>6</v>
      </c>
      <c r="J45" s="179"/>
      <c r="K45" s="219"/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/>
      <c r="S45" s="21">
        <f>SUM(L45:R45)</f>
        <v>0</v>
      </c>
      <c r="T45" s="190"/>
    </row>
    <row r="46" spans="1:20" ht="18.75" customHeight="1" x14ac:dyDescent="0.2">
      <c r="A46" s="53" t="s">
        <v>20</v>
      </c>
      <c r="B46" s="233" t="s">
        <v>572</v>
      </c>
      <c r="C46" s="234"/>
      <c r="D46" s="54" t="s">
        <v>573</v>
      </c>
      <c r="E46" s="39">
        <v>1</v>
      </c>
      <c r="F46" s="56"/>
      <c r="G46" s="89">
        <f>SUM(G47:G48)</f>
        <v>5000000</v>
      </c>
      <c r="H46" s="57"/>
      <c r="I46" s="39">
        <v>1</v>
      </c>
      <c r="J46" s="179" t="s">
        <v>142</v>
      </c>
      <c r="K46" s="219">
        <v>2020852500027</v>
      </c>
      <c r="L46" s="5">
        <f>SUM(L47:L60)</f>
        <v>0</v>
      </c>
      <c r="M46" s="5">
        <f t="shared" ref="M46:S46" si="13">SUM(M47:M60)</f>
        <v>12550000</v>
      </c>
      <c r="N46" s="5">
        <f t="shared" si="13"/>
        <v>13000000</v>
      </c>
      <c r="O46" s="5">
        <f t="shared" si="13"/>
        <v>0</v>
      </c>
      <c r="P46" s="5">
        <f t="shared" si="13"/>
        <v>0</v>
      </c>
      <c r="Q46" s="5">
        <f t="shared" si="13"/>
        <v>0</v>
      </c>
      <c r="R46" s="5"/>
      <c r="S46" s="5">
        <f t="shared" si="13"/>
        <v>25550000</v>
      </c>
      <c r="T46" s="190"/>
    </row>
    <row r="47" spans="1:20" s="49" customFormat="1" ht="21.75" customHeight="1" x14ac:dyDescent="0.2">
      <c r="A47" s="60" t="s">
        <v>21</v>
      </c>
      <c r="B47" s="221" t="s">
        <v>574</v>
      </c>
      <c r="C47" s="221"/>
      <c r="D47" s="6" t="s">
        <v>575</v>
      </c>
      <c r="E47" s="62"/>
      <c r="F47" s="78"/>
      <c r="G47" s="79">
        <v>5000000</v>
      </c>
      <c r="H47" s="61"/>
      <c r="I47" s="62">
        <v>1</v>
      </c>
      <c r="J47" s="179"/>
      <c r="K47" s="219"/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/>
      <c r="S47" s="21">
        <f t="shared" ref="S47:S60" si="14">SUM(L47:R47)</f>
        <v>0</v>
      </c>
      <c r="T47" s="190"/>
    </row>
    <row r="48" spans="1:20" s="49" customFormat="1" ht="21.75" customHeight="1" x14ac:dyDescent="0.2">
      <c r="A48" s="60" t="s">
        <v>21</v>
      </c>
      <c r="B48" s="221" t="s">
        <v>576</v>
      </c>
      <c r="C48" s="221"/>
      <c r="D48" s="6" t="s">
        <v>577</v>
      </c>
      <c r="E48" s="62"/>
      <c r="F48" s="78"/>
      <c r="G48" s="79">
        <v>0</v>
      </c>
      <c r="H48" s="61"/>
      <c r="I48" s="62">
        <v>400</v>
      </c>
      <c r="J48" s="179"/>
      <c r="K48" s="219"/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/>
      <c r="S48" s="21">
        <f t="shared" si="14"/>
        <v>0</v>
      </c>
      <c r="T48" s="190"/>
    </row>
    <row r="49" spans="1:20" s="49" customFormat="1" ht="21.75" customHeight="1" x14ac:dyDescent="0.2">
      <c r="A49" s="60" t="s">
        <v>21</v>
      </c>
      <c r="B49" s="221" t="s">
        <v>578</v>
      </c>
      <c r="C49" s="221"/>
      <c r="D49" s="6" t="s">
        <v>564</v>
      </c>
      <c r="E49" s="62"/>
      <c r="F49" s="78"/>
      <c r="G49" s="79">
        <v>5000000</v>
      </c>
      <c r="H49" s="61"/>
      <c r="I49" s="62">
        <v>1</v>
      </c>
      <c r="J49" s="179"/>
      <c r="K49" s="219"/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/>
      <c r="S49" s="21">
        <f t="shared" si="14"/>
        <v>0</v>
      </c>
      <c r="T49" s="190"/>
    </row>
    <row r="50" spans="1:20" s="49" customFormat="1" ht="21.75" customHeight="1" x14ac:dyDescent="0.2">
      <c r="A50" s="60" t="s">
        <v>21</v>
      </c>
      <c r="B50" s="221" t="s">
        <v>579</v>
      </c>
      <c r="C50" s="221"/>
      <c r="D50" s="6" t="s">
        <v>580</v>
      </c>
      <c r="E50" s="62"/>
      <c r="F50" s="78"/>
      <c r="G50" s="79">
        <v>5000000</v>
      </c>
      <c r="H50" s="61"/>
      <c r="I50" s="62">
        <v>1</v>
      </c>
      <c r="J50" s="179"/>
      <c r="K50" s="219"/>
      <c r="L50" s="7">
        <v>0</v>
      </c>
      <c r="M50" s="7">
        <v>0</v>
      </c>
      <c r="N50" s="7">
        <v>200000</v>
      </c>
      <c r="O50" s="7">
        <v>0</v>
      </c>
      <c r="P50" s="7">
        <v>0</v>
      </c>
      <c r="Q50" s="7">
        <v>0</v>
      </c>
      <c r="R50" s="7"/>
      <c r="S50" s="21">
        <f t="shared" si="14"/>
        <v>200000</v>
      </c>
      <c r="T50" s="190"/>
    </row>
    <row r="51" spans="1:20" s="49" customFormat="1" ht="21.75" customHeight="1" x14ac:dyDescent="0.2">
      <c r="A51" s="60" t="s">
        <v>21</v>
      </c>
      <c r="B51" s="221" t="s">
        <v>581</v>
      </c>
      <c r="C51" s="221"/>
      <c r="D51" s="6" t="s">
        <v>582</v>
      </c>
      <c r="E51" s="62"/>
      <c r="F51" s="78"/>
      <c r="G51" s="79">
        <v>0</v>
      </c>
      <c r="H51" s="61"/>
      <c r="I51" s="62">
        <v>1</v>
      </c>
      <c r="J51" s="179"/>
      <c r="K51" s="219"/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/>
      <c r="S51" s="21">
        <f t="shared" si="14"/>
        <v>0</v>
      </c>
      <c r="T51" s="190"/>
    </row>
    <row r="52" spans="1:20" s="49" customFormat="1" ht="21.75" customHeight="1" x14ac:dyDescent="0.2">
      <c r="A52" s="60" t="s">
        <v>21</v>
      </c>
      <c r="B52" s="221" t="s">
        <v>583</v>
      </c>
      <c r="C52" s="221"/>
      <c r="D52" s="6" t="s">
        <v>584</v>
      </c>
      <c r="E52" s="62"/>
      <c r="F52" s="78"/>
      <c r="G52" s="79">
        <v>12500000</v>
      </c>
      <c r="H52" s="61"/>
      <c r="I52" s="62">
        <v>1</v>
      </c>
      <c r="J52" s="179"/>
      <c r="K52" s="219"/>
      <c r="L52" s="7">
        <v>0</v>
      </c>
      <c r="M52" s="7">
        <v>4550000</v>
      </c>
      <c r="N52" s="7">
        <v>4800000</v>
      </c>
      <c r="O52" s="7">
        <v>0</v>
      </c>
      <c r="P52" s="7">
        <v>0</v>
      </c>
      <c r="Q52" s="7">
        <v>0</v>
      </c>
      <c r="R52" s="7" t="s">
        <v>892</v>
      </c>
      <c r="S52" s="21">
        <f t="shared" si="14"/>
        <v>9350000</v>
      </c>
      <c r="T52" s="190"/>
    </row>
    <row r="53" spans="1:20" s="49" customFormat="1" ht="21.75" customHeight="1" x14ac:dyDescent="0.2">
      <c r="A53" s="60" t="s">
        <v>21</v>
      </c>
      <c r="B53" s="221" t="s">
        <v>585</v>
      </c>
      <c r="C53" s="221"/>
      <c r="D53" s="6" t="s">
        <v>586</v>
      </c>
      <c r="E53" s="62"/>
      <c r="F53" s="78"/>
      <c r="G53" s="79">
        <v>0</v>
      </c>
      <c r="H53" s="61"/>
      <c r="I53" s="62">
        <v>400</v>
      </c>
      <c r="J53" s="179"/>
      <c r="K53" s="219"/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/>
      <c r="S53" s="21">
        <f t="shared" si="14"/>
        <v>0</v>
      </c>
      <c r="T53" s="190"/>
    </row>
    <row r="54" spans="1:20" s="49" customFormat="1" ht="21.75" customHeight="1" x14ac:dyDescent="0.2">
      <c r="A54" s="60" t="s">
        <v>21</v>
      </c>
      <c r="B54" s="221" t="s">
        <v>587</v>
      </c>
      <c r="C54" s="221"/>
      <c r="D54" s="6" t="s">
        <v>588</v>
      </c>
      <c r="E54" s="62"/>
      <c r="F54" s="78"/>
      <c r="G54" s="79">
        <v>0</v>
      </c>
      <c r="H54" s="61"/>
      <c r="I54" s="62">
        <v>2</v>
      </c>
      <c r="J54" s="179"/>
      <c r="K54" s="219"/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/>
      <c r="S54" s="21">
        <f t="shared" si="14"/>
        <v>0</v>
      </c>
      <c r="T54" s="190"/>
    </row>
    <row r="55" spans="1:20" s="49" customFormat="1" ht="21.75" customHeight="1" x14ac:dyDescent="0.2">
      <c r="A55" s="60" t="s">
        <v>21</v>
      </c>
      <c r="B55" s="221" t="s">
        <v>589</v>
      </c>
      <c r="C55" s="221"/>
      <c r="D55" s="6" t="s">
        <v>584</v>
      </c>
      <c r="E55" s="62"/>
      <c r="F55" s="78"/>
      <c r="G55" s="79">
        <v>12500000</v>
      </c>
      <c r="H55" s="61"/>
      <c r="I55" s="62">
        <v>1</v>
      </c>
      <c r="J55" s="179"/>
      <c r="K55" s="219"/>
      <c r="L55" s="7">
        <v>0</v>
      </c>
      <c r="M55" s="7">
        <v>8000000</v>
      </c>
      <c r="N55" s="7">
        <v>8000000</v>
      </c>
      <c r="O55" s="7">
        <v>0</v>
      </c>
      <c r="P55" s="7">
        <v>0</v>
      </c>
      <c r="Q55" s="7">
        <v>0</v>
      </c>
      <c r="R55" s="7" t="s">
        <v>893</v>
      </c>
      <c r="S55" s="21">
        <f t="shared" si="14"/>
        <v>16000000</v>
      </c>
      <c r="T55" s="190"/>
    </row>
    <row r="56" spans="1:20" s="49" customFormat="1" ht="21.75" customHeight="1" x14ac:dyDescent="0.2">
      <c r="A56" s="60" t="s">
        <v>21</v>
      </c>
      <c r="B56" s="221" t="s">
        <v>590</v>
      </c>
      <c r="C56" s="221"/>
      <c r="D56" s="6" t="s">
        <v>591</v>
      </c>
      <c r="E56" s="62"/>
      <c r="F56" s="78"/>
      <c r="G56" s="79">
        <v>0</v>
      </c>
      <c r="H56" s="61"/>
      <c r="I56" s="62">
        <v>0</v>
      </c>
      <c r="J56" s="179" t="s">
        <v>144</v>
      </c>
      <c r="K56" s="219">
        <v>2020852500030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/>
      <c r="S56" s="21">
        <f t="shared" si="14"/>
        <v>0</v>
      </c>
      <c r="T56" s="190"/>
    </row>
    <row r="57" spans="1:20" s="49" customFormat="1" ht="21.75" customHeight="1" x14ac:dyDescent="0.2">
      <c r="A57" s="60" t="s">
        <v>21</v>
      </c>
      <c r="B57" s="221" t="s">
        <v>592</v>
      </c>
      <c r="C57" s="221"/>
      <c r="D57" s="6" t="s">
        <v>593</v>
      </c>
      <c r="E57" s="62"/>
      <c r="F57" s="78"/>
      <c r="G57" s="79">
        <v>0</v>
      </c>
      <c r="H57" s="61"/>
      <c r="I57" s="62">
        <v>0</v>
      </c>
      <c r="J57" s="179"/>
      <c r="K57" s="219"/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/>
      <c r="S57" s="21">
        <f t="shared" si="14"/>
        <v>0</v>
      </c>
      <c r="T57" s="190"/>
    </row>
    <row r="58" spans="1:20" s="49" customFormat="1" ht="45" customHeight="1" x14ac:dyDescent="0.2">
      <c r="A58" s="60" t="s">
        <v>21</v>
      </c>
      <c r="B58" s="221" t="s">
        <v>594</v>
      </c>
      <c r="C58" s="221"/>
      <c r="D58" s="6" t="s">
        <v>560</v>
      </c>
      <c r="E58" s="62"/>
      <c r="F58" s="78"/>
      <c r="G58" s="79">
        <v>10000000</v>
      </c>
      <c r="H58" s="61"/>
      <c r="I58" s="62">
        <v>1</v>
      </c>
      <c r="J58" s="179"/>
      <c r="K58" s="219"/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/>
      <c r="S58" s="21">
        <f t="shared" si="14"/>
        <v>0</v>
      </c>
      <c r="T58" s="190"/>
    </row>
    <row r="59" spans="1:20" s="49" customFormat="1" ht="21.75" customHeight="1" x14ac:dyDescent="0.2">
      <c r="A59" s="60" t="s">
        <v>21</v>
      </c>
      <c r="B59" s="221" t="s">
        <v>595</v>
      </c>
      <c r="C59" s="221"/>
      <c r="D59" s="6" t="s">
        <v>511</v>
      </c>
      <c r="E59" s="62"/>
      <c r="F59" s="78"/>
      <c r="G59" s="79">
        <v>15000000</v>
      </c>
      <c r="H59" s="61"/>
      <c r="I59" s="62">
        <v>2</v>
      </c>
      <c r="J59" s="179" t="s">
        <v>145</v>
      </c>
      <c r="K59" s="219">
        <v>2020852500031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/>
      <c r="S59" s="21">
        <f t="shared" si="14"/>
        <v>0</v>
      </c>
      <c r="T59" s="190"/>
    </row>
    <row r="60" spans="1:20" s="49" customFormat="1" ht="61.5" customHeight="1" thickBot="1" x14ac:dyDescent="0.25">
      <c r="A60" s="60" t="s">
        <v>21</v>
      </c>
      <c r="B60" s="221" t="s">
        <v>596</v>
      </c>
      <c r="C60" s="221"/>
      <c r="D60" s="6" t="s">
        <v>260</v>
      </c>
      <c r="E60" s="62"/>
      <c r="F60" s="78"/>
      <c r="G60" s="79">
        <v>15000000</v>
      </c>
      <c r="H60" s="61"/>
      <c r="I60" s="62">
        <v>1</v>
      </c>
      <c r="J60" s="180"/>
      <c r="K60" s="220"/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/>
      <c r="S60" s="21">
        <f t="shared" si="14"/>
        <v>0</v>
      </c>
      <c r="T60" s="190"/>
    </row>
    <row r="61" spans="1:20" s="2" customFormat="1" ht="13.5" thickBot="1" x14ac:dyDescent="0.25">
      <c r="A61" s="240" t="s">
        <v>597</v>
      </c>
      <c r="B61" s="240"/>
      <c r="C61" s="240" t="s">
        <v>598</v>
      </c>
      <c r="D61" s="240"/>
      <c r="E61" s="240"/>
      <c r="F61" s="240"/>
      <c r="G61" s="240"/>
      <c r="H61" s="240"/>
      <c r="I61" s="240"/>
      <c r="J61" s="240"/>
      <c r="K61" s="86"/>
      <c r="L61" s="3">
        <f>+L62</f>
        <v>0</v>
      </c>
      <c r="M61" s="3">
        <f t="shared" ref="M61:S61" si="15">+M62</f>
        <v>340804280.02999997</v>
      </c>
      <c r="N61" s="3">
        <f t="shared" si="15"/>
        <v>55000000</v>
      </c>
      <c r="O61" s="3">
        <f t="shared" si="15"/>
        <v>1625001044.4100001</v>
      </c>
      <c r="P61" s="3">
        <f t="shared" si="15"/>
        <v>0</v>
      </c>
      <c r="Q61" s="3">
        <f t="shared" si="15"/>
        <v>0</v>
      </c>
      <c r="R61" s="3"/>
      <c r="S61" s="3">
        <f t="shared" si="15"/>
        <v>2020805324.4400001</v>
      </c>
      <c r="T61" s="190"/>
    </row>
    <row r="62" spans="1:20" ht="15" customHeight="1" x14ac:dyDescent="0.2">
      <c r="A62" s="188" t="s">
        <v>5</v>
      </c>
      <c r="B62" s="188"/>
      <c r="C62" s="189" t="s">
        <v>599</v>
      </c>
      <c r="D62" s="189"/>
      <c r="E62" s="189"/>
      <c r="F62" s="189"/>
      <c r="G62" s="189"/>
      <c r="H62" s="189"/>
      <c r="I62" s="189"/>
      <c r="J62" s="189"/>
      <c r="K62" s="87"/>
      <c r="L62" s="4">
        <f>+L63+L70+L83+L93+L96</f>
        <v>0</v>
      </c>
      <c r="M62" s="4">
        <f t="shared" ref="M62:S62" si="16">+M63+M70+M83+M93+M96</f>
        <v>340804280.02999997</v>
      </c>
      <c r="N62" s="4">
        <f t="shared" si="16"/>
        <v>55000000</v>
      </c>
      <c r="O62" s="4">
        <f t="shared" si="16"/>
        <v>1625001044.4100001</v>
      </c>
      <c r="P62" s="4">
        <f t="shared" si="16"/>
        <v>0</v>
      </c>
      <c r="Q62" s="4">
        <f t="shared" si="16"/>
        <v>0</v>
      </c>
      <c r="R62" s="4"/>
      <c r="S62" s="4">
        <f t="shared" si="16"/>
        <v>2020805324.4400001</v>
      </c>
      <c r="T62" s="190"/>
    </row>
    <row r="63" spans="1:20" ht="18.75" customHeight="1" x14ac:dyDescent="0.2">
      <c r="A63" s="172" t="s">
        <v>6</v>
      </c>
      <c r="B63" s="172"/>
      <c r="C63" s="182" t="s">
        <v>600</v>
      </c>
      <c r="D63" s="183"/>
      <c r="E63" s="183"/>
      <c r="F63" s="183"/>
      <c r="G63" s="183"/>
      <c r="H63" s="183"/>
      <c r="I63" s="183"/>
      <c r="J63" s="184"/>
      <c r="K63" s="88"/>
      <c r="L63" s="5">
        <f>+L64+L67</f>
        <v>0</v>
      </c>
      <c r="M63" s="5">
        <f t="shared" ref="M63:S63" si="17">+M64+M67</f>
        <v>109731201</v>
      </c>
      <c r="N63" s="5">
        <f t="shared" si="17"/>
        <v>0</v>
      </c>
      <c r="O63" s="5">
        <f t="shared" si="17"/>
        <v>234073202</v>
      </c>
      <c r="P63" s="5">
        <f t="shared" si="17"/>
        <v>0</v>
      </c>
      <c r="Q63" s="5">
        <f t="shared" si="17"/>
        <v>0</v>
      </c>
      <c r="R63" s="5"/>
      <c r="S63" s="5">
        <f t="shared" si="17"/>
        <v>343804403</v>
      </c>
      <c r="T63" s="190"/>
    </row>
    <row r="64" spans="1:20" ht="43.5" customHeight="1" x14ac:dyDescent="0.2">
      <c r="A64" s="53" t="s">
        <v>20</v>
      </c>
      <c r="B64" s="233" t="s">
        <v>601</v>
      </c>
      <c r="C64" s="234"/>
      <c r="D64" s="54" t="s">
        <v>602</v>
      </c>
      <c r="E64" s="63">
        <v>0</v>
      </c>
      <c r="F64" s="64"/>
      <c r="G64" s="89">
        <f>SUM(G65:G66)</f>
        <v>30000000</v>
      </c>
      <c r="H64" s="57"/>
      <c r="I64" s="65">
        <v>1</v>
      </c>
      <c r="J64" s="178" t="s">
        <v>133</v>
      </c>
      <c r="K64" s="218">
        <v>2020852500018</v>
      </c>
      <c r="L64" s="59">
        <f>SUM(L65:L66)</f>
        <v>0</v>
      </c>
      <c r="M64" s="59">
        <f t="shared" ref="M64:S64" si="18">SUM(M65:M66)</f>
        <v>109731201</v>
      </c>
      <c r="N64" s="59">
        <f t="shared" si="18"/>
        <v>0</v>
      </c>
      <c r="O64" s="59">
        <f t="shared" si="18"/>
        <v>234073202</v>
      </c>
      <c r="P64" s="59">
        <f t="shared" si="18"/>
        <v>0</v>
      </c>
      <c r="Q64" s="59">
        <f t="shared" si="18"/>
        <v>0</v>
      </c>
      <c r="R64" s="59"/>
      <c r="S64" s="59">
        <f t="shared" si="18"/>
        <v>343804403</v>
      </c>
      <c r="T64" s="190"/>
    </row>
    <row r="65" spans="1:20" ht="21.75" customHeight="1" x14ac:dyDescent="0.2">
      <c r="A65" s="60" t="s">
        <v>21</v>
      </c>
      <c r="B65" s="228" t="s">
        <v>603</v>
      </c>
      <c r="C65" s="229"/>
      <c r="D65" s="6" t="s">
        <v>602</v>
      </c>
      <c r="E65" s="62"/>
      <c r="F65" s="75"/>
      <c r="G65" s="79">
        <v>30000000</v>
      </c>
      <c r="H65" s="61"/>
      <c r="I65" s="62">
        <v>1</v>
      </c>
      <c r="J65" s="179"/>
      <c r="K65" s="219"/>
      <c r="L65" s="7">
        <v>0</v>
      </c>
      <c r="M65" s="116">
        <v>0</v>
      </c>
      <c r="N65" s="7">
        <v>0</v>
      </c>
      <c r="O65" s="7">
        <f>60000000+40000000+34073202</f>
        <v>134073202</v>
      </c>
      <c r="P65" s="7">
        <v>0</v>
      </c>
      <c r="Q65" s="7">
        <v>0</v>
      </c>
      <c r="R65" s="7" t="s">
        <v>872</v>
      </c>
      <c r="S65" s="21">
        <f>SUM(L65:R65)</f>
        <v>134073202</v>
      </c>
      <c r="T65" s="190"/>
    </row>
    <row r="66" spans="1:20" ht="21.75" customHeight="1" x14ac:dyDescent="0.2">
      <c r="A66" s="60" t="s">
        <v>21</v>
      </c>
      <c r="B66" s="228" t="s">
        <v>604</v>
      </c>
      <c r="C66" s="229"/>
      <c r="D66" s="6" t="s">
        <v>605</v>
      </c>
      <c r="E66" s="62"/>
      <c r="F66" s="75"/>
      <c r="G66" s="79">
        <v>0</v>
      </c>
      <c r="H66" s="61"/>
      <c r="I66" s="62">
        <v>3</v>
      </c>
      <c r="J66" s="179"/>
      <c r="K66" s="219"/>
      <c r="L66" s="7">
        <v>0</v>
      </c>
      <c r="M66" s="7">
        <v>109731201</v>
      </c>
      <c r="N66" s="7">
        <v>0</v>
      </c>
      <c r="O66" s="7">
        <v>100000000</v>
      </c>
      <c r="P66" s="7">
        <v>0</v>
      </c>
      <c r="Q66" s="7">
        <v>0</v>
      </c>
      <c r="R66" s="7"/>
      <c r="S66" s="21">
        <f>SUM(L66:R66)</f>
        <v>209731201</v>
      </c>
      <c r="T66" s="190"/>
    </row>
    <row r="67" spans="1:20" ht="43.5" customHeight="1" x14ac:dyDescent="0.2">
      <c r="A67" s="53" t="s">
        <v>20</v>
      </c>
      <c r="B67" s="233" t="s">
        <v>606</v>
      </c>
      <c r="C67" s="234"/>
      <c r="D67" s="54" t="s">
        <v>607</v>
      </c>
      <c r="E67" s="63">
        <v>0</v>
      </c>
      <c r="F67" s="64"/>
      <c r="G67" s="89">
        <f>SUM(G68:G69)</f>
        <v>40000000</v>
      </c>
      <c r="H67" s="57"/>
      <c r="I67" s="65">
        <v>1</v>
      </c>
      <c r="J67" s="179" t="s">
        <v>133</v>
      </c>
      <c r="K67" s="219">
        <v>2020852500018</v>
      </c>
      <c r="L67" s="59">
        <f>SUM(L68:L69)</f>
        <v>0</v>
      </c>
      <c r="M67" s="59">
        <f t="shared" ref="M67:S67" si="19">SUM(M68:M69)</f>
        <v>0</v>
      </c>
      <c r="N67" s="59">
        <f t="shared" si="19"/>
        <v>0</v>
      </c>
      <c r="O67" s="59">
        <f t="shared" si="19"/>
        <v>0</v>
      </c>
      <c r="P67" s="59">
        <f t="shared" si="19"/>
        <v>0</v>
      </c>
      <c r="Q67" s="59">
        <f t="shared" si="19"/>
        <v>0</v>
      </c>
      <c r="R67" s="59"/>
      <c r="S67" s="59">
        <f t="shared" si="19"/>
        <v>0</v>
      </c>
      <c r="T67" s="190"/>
    </row>
    <row r="68" spans="1:20" ht="21.75" customHeight="1" x14ac:dyDescent="0.2">
      <c r="A68" s="60" t="s">
        <v>21</v>
      </c>
      <c r="B68" s="228" t="s">
        <v>608</v>
      </c>
      <c r="C68" s="229"/>
      <c r="D68" s="6" t="s">
        <v>609</v>
      </c>
      <c r="E68" s="62">
        <v>0</v>
      </c>
      <c r="F68" s="75"/>
      <c r="G68" s="79">
        <v>0</v>
      </c>
      <c r="H68" s="61"/>
      <c r="I68" s="62">
        <v>100</v>
      </c>
      <c r="J68" s="179"/>
      <c r="K68" s="219"/>
      <c r="L68" s="7">
        <v>0</v>
      </c>
      <c r="M68" s="112"/>
      <c r="N68" s="7">
        <v>0</v>
      </c>
      <c r="O68" s="7">
        <v>0</v>
      </c>
      <c r="P68" s="7">
        <v>0</v>
      </c>
      <c r="Q68" s="7">
        <v>0</v>
      </c>
      <c r="R68" s="7"/>
      <c r="S68" s="21">
        <f>SUM(L68:R68)</f>
        <v>0</v>
      </c>
      <c r="T68" s="190"/>
    </row>
    <row r="69" spans="1:20" ht="21.75" customHeight="1" x14ac:dyDescent="0.2">
      <c r="A69" s="60" t="s">
        <v>21</v>
      </c>
      <c r="B69" s="228" t="s">
        <v>610</v>
      </c>
      <c r="C69" s="229"/>
      <c r="D69" s="6" t="s">
        <v>611</v>
      </c>
      <c r="E69" s="62">
        <v>1</v>
      </c>
      <c r="F69" s="75"/>
      <c r="G69" s="79">
        <v>40000000</v>
      </c>
      <c r="H69" s="61"/>
      <c r="I69" s="62">
        <v>10</v>
      </c>
      <c r="J69" s="180"/>
      <c r="K69" s="220"/>
      <c r="L69" s="7">
        <v>0</v>
      </c>
      <c r="M69" s="7"/>
      <c r="N69" s="7"/>
      <c r="O69" s="7">
        <v>0</v>
      </c>
      <c r="P69" s="7">
        <v>0</v>
      </c>
      <c r="Q69" s="7">
        <v>0</v>
      </c>
      <c r="R69" s="7"/>
      <c r="S69" s="21">
        <f>SUM(L69:R69)</f>
        <v>0</v>
      </c>
      <c r="T69" s="190"/>
    </row>
    <row r="70" spans="1:20" ht="18.75" customHeight="1" x14ac:dyDescent="0.2">
      <c r="A70" s="172" t="s">
        <v>6</v>
      </c>
      <c r="B70" s="172"/>
      <c r="C70" s="182" t="s">
        <v>612</v>
      </c>
      <c r="D70" s="183"/>
      <c r="E70" s="183"/>
      <c r="F70" s="183"/>
      <c r="G70" s="183"/>
      <c r="H70" s="183"/>
      <c r="I70" s="183"/>
      <c r="J70" s="184"/>
      <c r="K70" s="90"/>
      <c r="L70" s="5">
        <f>+L71</f>
        <v>0</v>
      </c>
      <c r="M70" s="5">
        <f t="shared" ref="M70:S70" si="20">+M71</f>
        <v>186073079.03</v>
      </c>
      <c r="N70" s="5">
        <f t="shared" si="20"/>
        <v>15000000</v>
      </c>
      <c r="O70" s="5">
        <f t="shared" si="20"/>
        <v>1390927842.4100001</v>
      </c>
      <c r="P70" s="5">
        <f t="shared" si="20"/>
        <v>0</v>
      </c>
      <c r="Q70" s="5">
        <f t="shared" si="20"/>
        <v>0</v>
      </c>
      <c r="R70" s="5"/>
      <c r="S70" s="5">
        <f t="shared" si="20"/>
        <v>1592000921.4400001</v>
      </c>
      <c r="T70" s="190"/>
    </row>
    <row r="71" spans="1:20" ht="43.5" customHeight="1" x14ac:dyDescent="0.2">
      <c r="A71" s="53" t="s">
        <v>20</v>
      </c>
      <c r="B71" s="233" t="s">
        <v>613</v>
      </c>
      <c r="C71" s="234"/>
      <c r="D71" s="54" t="s">
        <v>614</v>
      </c>
      <c r="E71" s="63">
        <v>0</v>
      </c>
      <c r="F71" s="64"/>
      <c r="G71" s="89">
        <f>SUM(G72:G75)</f>
        <v>817000000</v>
      </c>
      <c r="H71" s="57"/>
      <c r="I71" s="65">
        <v>1</v>
      </c>
      <c r="J71" s="178" t="s">
        <v>129</v>
      </c>
      <c r="K71" s="218">
        <v>2020852500014</v>
      </c>
      <c r="L71" s="59">
        <f>SUM(L72:L75)</f>
        <v>0</v>
      </c>
      <c r="M71" s="59">
        <f t="shared" ref="M71:S71" si="21">SUM(M72:M75)</f>
        <v>186073079.03</v>
      </c>
      <c r="N71" s="59">
        <f t="shared" si="21"/>
        <v>15000000</v>
      </c>
      <c r="O71" s="59">
        <f t="shared" si="21"/>
        <v>1390927842.4100001</v>
      </c>
      <c r="P71" s="59">
        <f t="shared" si="21"/>
        <v>0</v>
      </c>
      <c r="Q71" s="59">
        <f t="shared" si="21"/>
        <v>0</v>
      </c>
      <c r="R71" s="59"/>
      <c r="S71" s="59">
        <f t="shared" si="21"/>
        <v>1592000921.4400001</v>
      </c>
      <c r="T71" s="190"/>
    </row>
    <row r="72" spans="1:20" ht="21.75" customHeight="1" x14ac:dyDescent="0.2">
      <c r="A72" s="60" t="s">
        <v>21</v>
      </c>
      <c r="B72" s="221" t="s">
        <v>615</v>
      </c>
      <c r="C72" s="221"/>
      <c r="D72" s="6" t="s">
        <v>616</v>
      </c>
      <c r="E72" s="62" t="s">
        <v>23</v>
      </c>
      <c r="F72" s="62"/>
      <c r="G72" s="91">
        <v>40000000</v>
      </c>
      <c r="H72" s="61"/>
      <c r="I72" s="62">
        <v>1</v>
      </c>
      <c r="J72" s="179"/>
      <c r="K72" s="219"/>
      <c r="L72" s="7"/>
      <c r="M72" s="7">
        <f>22838606+127261394+5973079.03+30000000</f>
        <v>186073079.03</v>
      </c>
      <c r="N72" s="7"/>
      <c r="O72" s="7"/>
      <c r="P72" s="7"/>
      <c r="Q72" s="7"/>
      <c r="R72" s="7" t="s">
        <v>889</v>
      </c>
      <c r="S72" s="21">
        <f>SUM(L72:R72)</f>
        <v>186073079.03</v>
      </c>
      <c r="T72" s="190"/>
    </row>
    <row r="73" spans="1:20" ht="21.75" customHeight="1" x14ac:dyDescent="0.2">
      <c r="A73" s="60" t="s">
        <v>21</v>
      </c>
      <c r="B73" s="221" t="s">
        <v>617</v>
      </c>
      <c r="C73" s="221"/>
      <c r="D73" s="6" t="s">
        <v>618</v>
      </c>
      <c r="E73" s="62">
        <v>0</v>
      </c>
      <c r="F73" s="62"/>
      <c r="G73" s="62">
        <v>100000000</v>
      </c>
      <c r="H73" s="61"/>
      <c r="I73" s="62">
        <v>1</v>
      </c>
      <c r="J73" s="179"/>
      <c r="K73" s="219"/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/>
      <c r="S73" s="21">
        <f>SUM(L73:R73)</f>
        <v>0</v>
      </c>
      <c r="T73" s="190"/>
    </row>
    <row r="74" spans="1:20" ht="21.75" customHeight="1" x14ac:dyDescent="0.2">
      <c r="A74" s="60" t="s">
        <v>21</v>
      </c>
      <c r="B74" s="221" t="s">
        <v>619</v>
      </c>
      <c r="C74" s="221"/>
      <c r="D74" s="6" t="s">
        <v>620</v>
      </c>
      <c r="E74" s="62">
        <v>0</v>
      </c>
      <c r="F74" s="62"/>
      <c r="G74" s="62">
        <v>677000000</v>
      </c>
      <c r="H74" s="61"/>
      <c r="I74" s="62">
        <v>1</v>
      </c>
      <c r="J74" s="179"/>
      <c r="K74" s="219"/>
      <c r="L74" s="7"/>
      <c r="M74" s="7">
        <v>0</v>
      </c>
      <c r="N74" s="7">
        <v>15000000</v>
      </c>
      <c r="O74" s="7">
        <f>1001000000+389927842.41</f>
        <v>1390927842.4100001</v>
      </c>
      <c r="P74" s="7">
        <v>0</v>
      </c>
      <c r="Q74" s="7">
        <v>0</v>
      </c>
      <c r="R74" s="7" t="s">
        <v>880</v>
      </c>
      <c r="S74" s="21">
        <f>SUM(L74:R74)</f>
        <v>1405927842.4100001</v>
      </c>
      <c r="T74" s="190"/>
    </row>
    <row r="75" spans="1:20" s="49" customFormat="1" ht="21.75" customHeight="1" x14ac:dyDescent="0.2">
      <c r="A75" s="60" t="s">
        <v>21</v>
      </c>
      <c r="B75" s="221" t="s">
        <v>621</v>
      </c>
      <c r="C75" s="221"/>
      <c r="D75" s="6" t="s">
        <v>622</v>
      </c>
      <c r="E75" s="62">
        <v>0</v>
      </c>
      <c r="F75" s="62"/>
      <c r="G75" s="91">
        <v>0</v>
      </c>
      <c r="H75" s="61"/>
      <c r="I75" s="62">
        <v>0</v>
      </c>
      <c r="J75" s="180"/>
      <c r="K75" s="220"/>
      <c r="L75" s="7"/>
      <c r="M75" s="7"/>
      <c r="N75" s="7"/>
      <c r="O75" s="7"/>
      <c r="P75" s="7"/>
      <c r="Q75" s="7"/>
      <c r="R75" s="7"/>
      <c r="S75" s="21">
        <f>SUM(L75:R75)</f>
        <v>0</v>
      </c>
      <c r="T75" s="190"/>
    </row>
    <row r="76" spans="1:20" ht="43.5" customHeight="1" x14ac:dyDescent="0.2">
      <c r="A76" s="53" t="s">
        <v>20</v>
      </c>
      <c r="B76" s="233" t="s">
        <v>623</v>
      </c>
      <c r="C76" s="234"/>
      <c r="D76" s="54" t="s">
        <v>624</v>
      </c>
      <c r="E76" s="63">
        <v>13351</v>
      </c>
      <c r="F76" s="64"/>
      <c r="G76" s="89">
        <f>SUM(G77:G80)</f>
        <v>5000000</v>
      </c>
      <c r="H76" s="57"/>
      <c r="I76" s="63">
        <v>13351</v>
      </c>
      <c r="J76" s="178"/>
      <c r="K76" s="218"/>
      <c r="L76" s="59">
        <f>SUM(L77:L80)</f>
        <v>0</v>
      </c>
      <c r="M76" s="59">
        <f t="shared" ref="M76:S76" si="22">SUM(M77:M80)</f>
        <v>0</v>
      </c>
      <c r="N76" s="59">
        <f t="shared" si="22"/>
        <v>0</v>
      </c>
      <c r="O76" s="59">
        <f t="shared" si="22"/>
        <v>0</v>
      </c>
      <c r="P76" s="59">
        <f t="shared" si="22"/>
        <v>0</v>
      </c>
      <c r="Q76" s="59">
        <f t="shared" si="22"/>
        <v>0</v>
      </c>
      <c r="R76" s="59"/>
      <c r="S76" s="59">
        <f t="shared" si="22"/>
        <v>0</v>
      </c>
      <c r="T76" s="190"/>
    </row>
    <row r="77" spans="1:20" ht="21.75" customHeight="1" x14ac:dyDescent="0.2">
      <c r="A77" s="60" t="s">
        <v>21</v>
      </c>
      <c r="B77" s="228" t="s">
        <v>625</v>
      </c>
      <c r="C77" s="229"/>
      <c r="D77" s="6" t="s">
        <v>626</v>
      </c>
      <c r="E77" s="62">
        <v>0</v>
      </c>
      <c r="F77" s="75"/>
      <c r="G77" s="79">
        <v>5000000</v>
      </c>
      <c r="H77" s="61"/>
      <c r="I77" s="62">
        <v>1</v>
      </c>
      <c r="J77" s="179"/>
      <c r="K77" s="219"/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/>
      <c r="S77" s="21">
        <f>SUM(L77:R77)</f>
        <v>0</v>
      </c>
      <c r="T77" s="190"/>
    </row>
    <row r="78" spans="1:20" ht="21.75" customHeight="1" x14ac:dyDescent="0.2">
      <c r="A78" s="60" t="s">
        <v>21</v>
      </c>
      <c r="B78" s="228" t="s">
        <v>627</v>
      </c>
      <c r="C78" s="229"/>
      <c r="D78" s="6" t="s">
        <v>628</v>
      </c>
      <c r="E78" s="62">
        <v>0</v>
      </c>
      <c r="F78" s="75"/>
      <c r="G78" s="79">
        <v>0</v>
      </c>
      <c r="H78" s="61"/>
      <c r="I78" s="62">
        <v>1</v>
      </c>
      <c r="J78" s="179"/>
      <c r="K78" s="219"/>
      <c r="L78" s="7">
        <v>0</v>
      </c>
      <c r="M78" s="7"/>
      <c r="N78" s="7"/>
      <c r="O78" s="7">
        <v>0</v>
      </c>
      <c r="P78" s="7">
        <v>0</v>
      </c>
      <c r="Q78" s="7">
        <v>0</v>
      </c>
      <c r="R78" s="7"/>
      <c r="S78" s="21">
        <f>SUM(L78:R78)</f>
        <v>0</v>
      </c>
      <c r="T78" s="190"/>
    </row>
    <row r="79" spans="1:20" ht="21.75" customHeight="1" x14ac:dyDescent="0.2">
      <c r="A79" s="60" t="s">
        <v>21</v>
      </c>
      <c r="B79" s="228" t="s">
        <v>629</v>
      </c>
      <c r="C79" s="229"/>
      <c r="D79" s="6" t="s">
        <v>630</v>
      </c>
      <c r="E79" s="62">
        <v>0</v>
      </c>
      <c r="F79" s="75"/>
      <c r="G79" s="79">
        <v>0</v>
      </c>
      <c r="H79" s="61"/>
      <c r="I79" s="62">
        <v>0</v>
      </c>
      <c r="J79" s="179"/>
      <c r="K79" s="219"/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/>
      <c r="S79" s="21">
        <f>SUM(L79:R79)</f>
        <v>0</v>
      </c>
      <c r="T79" s="190"/>
    </row>
    <row r="80" spans="1:20" ht="21.75" customHeight="1" x14ac:dyDescent="0.2">
      <c r="A80" s="60" t="s">
        <v>21</v>
      </c>
      <c r="B80" s="228" t="s">
        <v>631</v>
      </c>
      <c r="C80" s="229"/>
      <c r="D80" s="6" t="s">
        <v>632</v>
      </c>
      <c r="E80" s="62">
        <v>0</v>
      </c>
      <c r="F80" s="75"/>
      <c r="G80" s="79">
        <v>0</v>
      </c>
      <c r="H80" s="61"/>
      <c r="I80" s="62">
        <v>0</v>
      </c>
      <c r="J80" s="179"/>
      <c r="K80" s="219"/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/>
      <c r="S80" s="21">
        <f>SUM(L80:R80)</f>
        <v>0</v>
      </c>
      <c r="T80" s="190"/>
    </row>
    <row r="81" spans="1:20" ht="43.5" customHeight="1" x14ac:dyDescent="0.2">
      <c r="A81" s="53" t="s">
        <v>20</v>
      </c>
      <c r="B81" s="233" t="s">
        <v>633</v>
      </c>
      <c r="C81" s="234"/>
      <c r="D81" s="54" t="s">
        <v>634</v>
      </c>
      <c r="E81" s="63">
        <v>13351</v>
      </c>
      <c r="F81" s="64"/>
      <c r="G81" s="89">
        <f>SUM(G82:G90)</f>
        <v>35000000</v>
      </c>
      <c r="H81" s="57"/>
      <c r="I81" s="63">
        <v>13351</v>
      </c>
      <c r="J81" s="179"/>
      <c r="K81" s="219"/>
      <c r="L81" s="59">
        <f>+L82</f>
        <v>0</v>
      </c>
      <c r="M81" s="59">
        <f t="shared" ref="M81:S81" si="23">+M82</f>
        <v>0</v>
      </c>
      <c r="N81" s="59">
        <f t="shared" si="23"/>
        <v>0</v>
      </c>
      <c r="O81" s="59">
        <f t="shared" si="23"/>
        <v>0</v>
      </c>
      <c r="P81" s="59">
        <f t="shared" si="23"/>
        <v>0</v>
      </c>
      <c r="Q81" s="59">
        <f t="shared" si="23"/>
        <v>0</v>
      </c>
      <c r="R81" s="59"/>
      <c r="S81" s="59">
        <f t="shared" si="23"/>
        <v>0</v>
      </c>
      <c r="T81" s="190"/>
    </row>
    <row r="82" spans="1:20" ht="21.75" customHeight="1" x14ac:dyDescent="0.2">
      <c r="A82" s="60" t="s">
        <v>21</v>
      </c>
      <c r="B82" s="228" t="s">
        <v>635</v>
      </c>
      <c r="C82" s="229"/>
      <c r="D82" s="6" t="s">
        <v>636</v>
      </c>
      <c r="E82" s="62">
        <v>0</v>
      </c>
      <c r="F82" s="75"/>
      <c r="G82" s="79">
        <v>15000000</v>
      </c>
      <c r="H82" s="61"/>
      <c r="I82" s="62">
        <v>1</v>
      </c>
      <c r="J82" s="180"/>
      <c r="K82" s="220"/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/>
      <c r="S82" s="21">
        <f>SUM(L82:R82)</f>
        <v>0</v>
      </c>
      <c r="T82" s="190"/>
    </row>
    <row r="83" spans="1:20" ht="18.75" customHeight="1" x14ac:dyDescent="0.2">
      <c r="A83" s="172" t="s">
        <v>6</v>
      </c>
      <c r="B83" s="172"/>
      <c r="C83" s="182" t="s">
        <v>637</v>
      </c>
      <c r="D83" s="183"/>
      <c r="E83" s="183"/>
      <c r="F83" s="183"/>
      <c r="G83" s="183"/>
      <c r="H83" s="183"/>
      <c r="I83" s="183"/>
      <c r="J83" s="184"/>
      <c r="K83" s="90"/>
      <c r="L83" s="5">
        <f>+L84+L91</f>
        <v>0</v>
      </c>
      <c r="M83" s="5">
        <f t="shared" ref="M83:S83" si="24">+M84+M91</f>
        <v>0</v>
      </c>
      <c r="N83" s="5">
        <f t="shared" si="24"/>
        <v>40000000</v>
      </c>
      <c r="O83" s="5">
        <f t="shared" si="24"/>
        <v>0</v>
      </c>
      <c r="P83" s="5">
        <f t="shared" si="24"/>
        <v>0</v>
      </c>
      <c r="Q83" s="5">
        <f t="shared" si="24"/>
        <v>0</v>
      </c>
      <c r="R83" s="5"/>
      <c r="S83" s="5">
        <f t="shared" si="24"/>
        <v>40000000</v>
      </c>
      <c r="T83" s="190"/>
    </row>
    <row r="84" spans="1:20" ht="43.5" customHeight="1" x14ac:dyDescent="0.2">
      <c r="A84" s="53" t="s">
        <v>20</v>
      </c>
      <c r="B84" s="233" t="s">
        <v>638</v>
      </c>
      <c r="C84" s="234"/>
      <c r="D84" s="54" t="s">
        <v>639</v>
      </c>
      <c r="E84" s="63">
        <v>98</v>
      </c>
      <c r="F84" s="64"/>
      <c r="G84" s="89">
        <f>SUM(G85:G90)</f>
        <v>10000000</v>
      </c>
      <c r="H84" s="57"/>
      <c r="I84" s="65">
        <v>98</v>
      </c>
      <c r="J84" s="178" t="s">
        <v>134</v>
      </c>
      <c r="K84" s="218">
        <v>2020852500019</v>
      </c>
      <c r="L84" s="59">
        <f>SUM(L85:L90)</f>
        <v>0</v>
      </c>
      <c r="M84" s="59">
        <f t="shared" ref="M84:S84" si="25">SUM(M85:M90)</f>
        <v>0</v>
      </c>
      <c r="N84" s="59">
        <f t="shared" si="25"/>
        <v>40000000</v>
      </c>
      <c r="O84" s="59">
        <f t="shared" si="25"/>
        <v>0</v>
      </c>
      <c r="P84" s="59">
        <f t="shared" si="25"/>
        <v>0</v>
      </c>
      <c r="Q84" s="59">
        <f t="shared" si="25"/>
        <v>0</v>
      </c>
      <c r="R84" s="59"/>
      <c r="S84" s="59">
        <f t="shared" si="25"/>
        <v>40000000</v>
      </c>
      <c r="T84" s="190"/>
    </row>
    <row r="85" spans="1:20" s="49" customFormat="1" ht="21.75" customHeight="1" x14ac:dyDescent="0.2">
      <c r="A85" s="60" t="s">
        <v>21</v>
      </c>
      <c r="B85" s="228" t="s">
        <v>640</v>
      </c>
      <c r="C85" s="229"/>
      <c r="D85" s="6" t="s">
        <v>564</v>
      </c>
      <c r="E85" s="62">
        <v>0</v>
      </c>
      <c r="F85" s="62">
        <v>0</v>
      </c>
      <c r="G85" s="83">
        <v>5000000</v>
      </c>
      <c r="H85" s="61"/>
      <c r="I85" s="62">
        <v>1</v>
      </c>
      <c r="J85" s="179"/>
      <c r="K85" s="219"/>
      <c r="L85" s="7">
        <v>0</v>
      </c>
      <c r="M85" s="7">
        <v>0</v>
      </c>
      <c r="N85" s="7">
        <v>14000000</v>
      </c>
      <c r="O85" s="7">
        <v>0</v>
      </c>
      <c r="P85" s="7">
        <v>0</v>
      </c>
      <c r="Q85" s="7">
        <v>0</v>
      </c>
      <c r="R85" s="7"/>
      <c r="S85" s="21">
        <f t="shared" ref="S85:S90" si="26">SUM(L85:R85)</f>
        <v>14000000</v>
      </c>
      <c r="T85" s="190"/>
    </row>
    <row r="86" spans="1:20" s="49" customFormat="1" ht="21.75" customHeight="1" x14ac:dyDescent="0.2">
      <c r="A86" s="60" t="s">
        <v>21</v>
      </c>
      <c r="B86" s="228" t="s">
        <v>641</v>
      </c>
      <c r="C86" s="229"/>
      <c r="D86" s="6" t="s">
        <v>642</v>
      </c>
      <c r="E86" s="62">
        <v>0</v>
      </c>
      <c r="F86" s="62">
        <v>0</v>
      </c>
      <c r="G86" s="83">
        <v>0</v>
      </c>
      <c r="H86" s="61"/>
      <c r="I86" s="62">
        <v>0</v>
      </c>
      <c r="J86" s="179"/>
      <c r="K86" s="219"/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/>
      <c r="S86" s="21">
        <f t="shared" si="26"/>
        <v>0</v>
      </c>
      <c r="T86" s="190"/>
    </row>
    <row r="87" spans="1:20" s="49" customFormat="1" ht="21.75" customHeight="1" x14ac:dyDescent="0.2">
      <c r="A87" s="60" t="s">
        <v>21</v>
      </c>
      <c r="B87" s="228" t="s">
        <v>643</v>
      </c>
      <c r="C87" s="229"/>
      <c r="D87" s="6" t="s">
        <v>644</v>
      </c>
      <c r="E87" s="62">
        <v>0</v>
      </c>
      <c r="F87" s="62">
        <v>0</v>
      </c>
      <c r="G87" s="83">
        <v>0</v>
      </c>
      <c r="H87" s="61"/>
      <c r="I87" s="62">
        <v>1</v>
      </c>
      <c r="J87" s="179"/>
      <c r="K87" s="219"/>
      <c r="L87" s="7">
        <v>0</v>
      </c>
      <c r="M87" s="7">
        <v>0</v>
      </c>
      <c r="N87" s="7">
        <v>20000000</v>
      </c>
      <c r="O87" s="7">
        <v>0</v>
      </c>
      <c r="P87" s="7">
        <v>0</v>
      </c>
      <c r="Q87" s="7">
        <v>0</v>
      </c>
      <c r="R87" s="7"/>
      <c r="S87" s="21">
        <f t="shared" si="26"/>
        <v>20000000</v>
      </c>
      <c r="T87" s="190"/>
    </row>
    <row r="88" spans="1:20" s="49" customFormat="1" ht="21.75" customHeight="1" x14ac:dyDescent="0.2">
      <c r="A88" s="60" t="s">
        <v>21</v>
      </c>
      <c r="B88" s="228" t="s">
        <v>645</v>
      </c>
      <c r="C88" s="229"/>
      <c r="D88" s="6" t="s">
        <v>646</v>
      </c>
      <c r="E88" s="62">
        <v>0</v>
      </c>
      <c r="F88" s="62">
        <v>0</v>
      </c>
      <c r="G88" s="83">
        <v>0</v>
      </c>
      <c r="H88" s="61"/>
      <c r="I88" s="62">
        <v>2</v>
      </c>
      <c r="J88" s="179"/>
      <c r="K88" s="219"/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/>
      <c r="S88" s="21">
        <f t="shared" si="26"/>
        <v>0</v>
      </c>
      <c r="T88" s="190"/>
    </row>
    <row r="89" spans="1:20" s="49" customFormat="1" ht="21.75" customHeight="1" x14ac:dyDescent="0.2">
      <c r="A89" s="60" t="s">
        <v>21</v>
      </c>
      <c r="B89" s="228" t="s">
        <v>647</v>
      </c>
      <c r="C89" s="229"/>
      <c r="D89" s="6" t="s">
        <v>187</v>
      </c>
      <c r="E89" s="62">
        <v>0</v>
      </c>
      <c r="F89" s="62">
        <v>0</v>
      </c>
      <c r="G89" s="83">
        <v>5000000</v>
      </c>
      <c r="H89" s="61"/>
      <c r="I89" s="62">
        <v>1</v>
      </c>
      <c r="J89" s="179"/>
      <c r="K89" s="219"/>
      <c r="L89" s="7">
        <v>0</v>
      </c>
      <c r="M89" s="7">
        <v>0</v>
      </c>
      <c r="N89" s="7">
        <v>5000000</v>
      </c>
      <c r="O89" s="7">
        <v>0</v>
      </c>
      <c r="P89" s="7">
        <v>0</v>
      </c>
      <c r="Q89" s="7">
        <v>0</v>
      </c>
      <c r="R89" s="7"/>
      <c r="S89" s="21">
        <f t="shared" si="26"/>
        <v>5000000</v>
      </c>
      <c r="T89" s="190"/>
    </row>
    <row r="90" spans="1:20" s="49" customFormat="1" ht="22.5" x14ac:dyDescent="0.2">
      <c r="A90" s="60" t="s">
        <v>21</v>
      </c>
      <c r="B90" s="228" t="s">
        <v>648</v>
      </c>
      <c r="C90" s="229"/>
      <c r="D90" s="6" t="s">
        <v>649</v>
      </c>
      <c r="E90" s="62">
        <v>0</v>
      </c>
      <c r="F90" s="62">
        <v>0</v>
      </c>
      <c r="G90" s="83">
        <v>0</v>
      </c>
      <c r="H90" s="61"/>
      <c r="I90" s="62">
        <v>1</v>
      </c>
      <c r="J90" s="179"/>
      <c r="K90" s="219"/>
      <c r="L90" s="7">
        <v>0</v>
      </c>
      <c r="M90" s="7">
        <v>0</v>
      </c>
      <c r="N90" s="7">
        <v>1000000</v>
      </c>
      <c r="O90" s="7">
        <v>0</v>
      </c>
      <c r="P90" s="7">
        <v>0</v>
      </c>
      <c r="Q90" s="7">
        <v>0</v>
      </c>
      <c r="R90" s="7"/>
      <c r="S90" s="21">
        <f t="shared" si="26"/>
        <v>1000000</v>
      </c>
      <c r="T90" s="190"/>
    </row>
    <row r="91" spans="1:20" ht="60.75" customHeight="1" x14ac:dyDescent="0.2">
      <c r="A91" s="53" t="s">
        <v>20</v>
      </c>
      <c r="B91" s="233" t="s">
        <v>650</v>
      </c>
      <c r="C91" s="234"/>
      <c r="D91" s="54" t="s">
        <v>651</v>
      </c>
      <c r="E91" s="55">
        <v>0</v>
      </c>
      <c r="F91" s="64"/>
      <c r="G91" s="89">
        <f>SUM(G92)</f>
        <v>20000000</v>
      </c>
      <c r="H91" s="57"/>
      <c r="I91" s="55">
        <v>1</v>
      </c>
      <c r="J91" s="179" t="s">
        <v>134</v>
      </c>
      <c r="K91" s="219">
        <v>2020852500019</v>
      </c>
      <c r="L91" s="59">
        <f>+L92</f>
        <v>0</v>
      </c>
      <c r="M91" s="59">
        <f t="shared" ref="M91:S91" si="27">+M92</f>
        <v>0</v>
      </c>
      <c r="N91" s="59">
        <f t="shared" si="27"/>
        <v>0</v>
      </c>
      <c r="O91" s="59">
        <f t="shared" si="27"/>
        <v>0</v>
      </c>
      <c r="P91" s="59">
        <f t="shared" si="27"/>
        <v>0</v>
      </c>
      <c r="Q91" s="59">
        <f t="shared" si="27"/>
        <v>0</v>
      </c>
      <c r="R91" s="59"/>
      <c r="S91" s="59">
        <f t="shared" si="27"/>
        <v>0</v>
      </c>
      <c r="T91" s="190"/>
    </row>
    <row r="92" spans="1:20" ht="21.75" customHeight="1" x14ac:dyDescent="0.2">
      <c r="A92" s="60" t="s">
        <v>21</v>
      </c>
      <c r="B92" s="228" t="s">
        <v>643</v>
      </c>
      <c r="C92" s="229"/>
      <c r="D92" s="6" t="s">
        <v>644</v>
      </c>
      <c r="E92" s="62">
        <v>0</v>
      </c>
      <c r="F92" s="75">
        <v>0</v>
      </c>
      <c r="G92" s="80">
        <v>20000000</v>
      </c>
      <c r="H92" s="61"/>
      <c r="I92" s="62">
        <v>1</v>
      </c>
      <c r="J92" s="180"/>
      <c r="K92" s="220"/>
      <c r="L92" s="7">
        <v>0</v>
      </c>
      <c r="M92" s="7">
        <v>0</v>
      </c>
      <c r="N92" s="7"/>
      <c r="O92" s="7">
        <v>0</v>
      </c>
      <c r="P92" s="7">
        <v>0</v>
      </c>
      <c r="Q92" s="7">
        <v>0</v>
      </c>
      <c r="R92" s="7"/>
      <c r="S92" s="21">
        <f>SUM(L92:R92)</f>
        <v>0</v>
      </c>
      <c r="T92" s="190"/>
    </row>
    <row r="93" spans="1:20" ht="18.75" customHeight="1" x14ac:dyDescent="0.2">
      <c r="A93" s="172" t="s">
        <v>6</v>
      </c>
      <c r="B93" s="172"/>
      <c r="C93" s="182" t="s">
        <v>652</v>
      </c>
      <c r="D93" s="183"/>
      <c r="E93" s="183"/>
      <c r="F93" s="183"/>
      <c r="G93" s="183"/>
      <c r="H93" s="183"/>
      <c r="I93" s="183"/>
      <c r="J93" s="184"/>
      <c r="K93" s="90"/>
      <c r="L93" s="5">
        <f>+L94</f>
        <v>0</v>
      </c>
      <c r="M93" s="5">
        <f t="shared" ref="M93:S94" si="28">+M94</f>
        <v>0</v>
      </c>
      <c r="N93" s="5">
        <f t="shared" si="28"/>
        <v>0</v>
      </c>
      <c r="O93" s="5">
        <f t="shared" si="28"/>
        <v>0</v>
      </c>
      <c r="P93" s="5">
        <f t="shared" si="28"/>
        <v>0</v>
      </c>
      <c r="Q93" s="5">
        <f t="shared" si="28"/>
        <v>0</v>
      </c>
      <c r="R93" s="5"/>
      <c r="S93" s="5">
        <f t="shared" si="28"/>
        <v>0</v>
      </c>
      <c r="T93" s="190"/>
    </row>
    <row r="94" spans="1:20" ht="54" customHeight="1" x14ac:dyDescent="0.2">
      <c r="A94" s="53" t="s">
        <v>20</v>
      </c>
      <c r="B94" s="233" t="s">
        <v>653</v>
      </c>
      <c r="C94" s="234"/>
      <c r="D94" s="54" t="s">
        <v>654</v>
      </c>
      <c r="E94" s="63">
        <v>0</v>
      </c>
      <c r="F94" s="64"/>
      <c r="G94" s="89">
        <f>SUM(G95)</f>
        <v>700000000</v>
      </c>
      <c r="H94" s="57"/>
      <c r="I94" s="63">
        <v>20000</v>
      </c>
      <c r="J94" s="178" t="s">
        <v>141</v>
      </c>
      <c r="K94" s="218">
        <v>2020852500026</v>
      </c>
      <c r="L94" s="59">
        <f>+L95</f>
        <v>0</v>
      </c>
      <c r="M94" s="59">
        <f t="shared" si="28"/>
        <v>0</v>
      </c>
      <c r="N94" s="59">
        <f t="shared" si="28"/>
        <v>0</v>
      </c>
      <c r="O94" s="59">
        <f t="shared" si="28"/>
        <v>0</v>
      </c>
      <c r="P94" s="59">
        <f t="shared" si="28"/>
        <v>0</v>
      </c>
      <c r="Q94" s="59">
        <f t="shared" si="28"/>
        <v>0</v>
      </c>
      <c r="R94" s="59"/>
      <c r="S94" s="59">
        <f t="shared" si="28"/>
        <v>0</v>
      </c>
      <c r="T94" s="190"/>
    </row>
    <row r="95" spans="1:20" ht="21.75" customHeight="1" x14ac:dyDescent="0.2">
      <c r="A95" s="60" t="s">
        <v>21</v>
      </c>
      <c r="B95" s="228" t="s">
        <v>655</v>
      </c>
      <c r="C95" s="229"/>
      <c r="D95" s="6" t="s">
        <v>656</v>
      </c>
      <c r="E95" s="62">
        <v>0</v>
      </c>
      <c r="F95" s="75">
        <v>0</v>
      </c>
      <c r="G95" s="80">
        <v>700000000</v>
      </c>
      <c r="H95" s="61"/>
      <c r="I95" s="62">
        <v>6000</v>
      </c>
      <c r="J95" s="180"/>
      <c r="K95" s="220"/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7">
        <v>0</v>
      </c>
      <c r="R95" s="7"/>
      <c r="S95" s="21">
        <f>SUM(L95:R95)</f>
        <v>0</v>
      </c>
      <c r="T95" s="190"/>
    </row>
    <row r="96" spans="1:20" ht="18.75" customHeight="1" x14ac:dyDescent="0.2">
      <c r="A96" s="172" t="s">
        <v>6</v>
      </c>
      <c r="B96" s="172"/>
      <c r="C96" s="182" t="s">
        <v>657</v>
      </c>
      <c r="D96" s="183"/>
      <c r="E96" s="183"/>
      <c r="F96" s="183"/>
      <c r="G96" s="183"/>
      <c r="H96" s="183"/>
      <c r="I96" s="183"/>
      <c r="J96" s="184"/>
      <c r="K96" s="90"/>
      <c r="L96" s="5">
        <f>+L97</f>
        <v>0</v>
      </c>
      <c r="M96" s="5">
        <f t="shared" ref="M96:S97" si="29">+M97</f>
        <v>45000000</v>
      </c>
      <c r="N96" s="5">
        <f t="shared" si="29"/>
        <v>0</v>
      </c>
      <c r="O96" s="5">
        <f t="shared" si="29"/>
        <v>0</v>
      </c>
      <c r="P96" s="5">
        <f t="shared" si="29"/>
        <v>0</v>
      </c>
      <c r="Q96" s="5">
        <f t="shared" si="29"/>
        <v>0</v>
      </c>
      <c r="R96" s="5"/>
      <c r="S96" s="5">
        <f t="shared" si="29"/>
        <v>45000000</v>
      </c>
      <c r="T96" s="190"/>
    </row>
    <row r="97" spans="1:20" ht="43.5" customHeight="1" x14ac:dyDescent="0.2">
      <c r="A97" s="53" t="s">
        <v>20</v>
      </c>
      <c r="B97" s="233" t="s">
        <v>658</v>
      </c>
      <c r="C97" s="234"/>
      <c r="D97" s="54"/>
      <c r="E97" s="55">
        <v>0</v>
      </c>
      <c r="F97" s="64"/>
      <c r="G97" s="89">
        <f>SUM(G98)</f>
        <v>40000000</v>
      </c>
      <c r="H97" s="57"/>
      <c r="I97" s="55">
        <v>1</v>
      </c>
      <c r="J97" s="178" t="s">
        <v>140</v>
      </c>
      <c r="K97" s="219">
        <v>2020852500025</v>
      </c>
      <c r="L97" s="59">
        <f>+L98</f>
        <v>0</v>
      </c>
      <c r="M97" s="59">
        <f t="shared" si="29"/>
        <v>45000000</v>
      </c>
      <c r="N97" s="59">
        <f t="shared" si="29"/>
        <v>0</v>
      </c>
      <c r="O97" s="59">
        <f t="shared" si="29"/>
        <v>0</v>
      </c>
      <c r="P97" s="59">
        <f t="shared" si="29"/>
        <v>0</v>
      </c>
      <c r="Q97" s="59">
        <f t="shared" si="29"/>
        <v>0</v>
      </c>
      <c r="R97" s="59"/>
      <c r="S97" s="59">
        <f t="shared" si="29"/>
        <v>45000000</v>
      </c>
      <c r="T97" s="190"/>
    </row>
    <row r="98" spans="1:20" ht="21.75" customHeight="1" thickBot="1" x14ac:dyDescent="0.25">
      <c r="A98" s="60" t="s">
        <v>21</v>
      </c>
      <c r="B98" s="228" t="s">
        <v>659</v>
      </c>
      <c r="C98" s="229"/>
      <c r="D98" s="6" t="s">
        <v>660</v>
      </c>
      <c r="E98" s="62">
        <v>0</v>
      </c>
      <c r="F98" s="75">
        <v>0</v>
      </c>
      <c r="G98" s="80">
        <v>40000000</v>
      </c>
      <c r="H98" s="61"/>
      <c r="I98" s="62">
        <v>1</v>
      </c>
      <c r="J98" s="180"/>
      <c r="K98" s="220"/>
      <c r="L98" s="7">
        <v>0</v>
      </c>
      <c r="M98" s="7">
        <v>45000000</v>
      </c>
      <c r="N98" s="7">
        <v>0</v>
      </c>
      <c r="O98" s="7">
        <v>0</v>
      </c>
      <c r="P98" s="7">
        <v>0</v>
      </c>
      <c r="Q98" s="7">
        <v>0</v>
      </c>
      <c r="R98" s="7"/>
      <c r="S98" s="21">
        <f>SUM(L98:R98)</f>
        <v>45000000</v>
      </c>
      <c r="T98" s="190"/>
    </row>
    <row r="99" spans="1:20" s="2" customFormat="1" ht="13.5" thickBot="1" x14ac:dyDescent="0.25">
      <c r="A99" s="240" t="s">
        <v>33</v>
      </c>
      <c r="B99" s="240"/>
      <c r="C99" s="240" t="s">
        <v>598</v>
      </c>
      <c r="D99" s="240"/>
      <c r="E99" s="240"/>
      <c r="F99" s="240"/>
      <c r="G99" s="240"/>
      <c r="H99" s="240"/>
      <c r="I99" s="240"/>
      <c r="J99" s="240"/>
      <c r="K99" s="86"/>
      <c r="L99" s="3">
        <f>+L100</f>
        <v>0</v>
      </c>
      <c r="M99" s="3">
        <f t="shared" ref="M99:S101" si="30">+M100</f>
        <v>100000000</v>
      </c>
      <c r="N99" s="3">
        <f t="shared" si="30"/>
        <v>69000000</v>
      </c>
      <c r="O99" s="3">
        <f t="shared" si="30"/>
        <v>75000000</v>
      </c>
      <c r="P99" s="3">
        <f t="shared" si="30"/>
        <v>0</v>
      </c>
      <c r="Q99" s="3">
        <f t="shared" si="30"/>
        <v>0</v>
      </c>
      <c r="R99" s="3"/>
      <c r="S99" s="3">
        <f t="shared" si="30"/>
        <v>244000000</v>
      </c>
      <c r="T99" s="190"/>
    </row>
    <row r="100" spans="1:20" ht="15" customHeight="1" x14ac:dyDescent="0.2">
      <c r="A100" s="188" t="s">
        <v>5</v>
      </c>
      <c r="B100" s="188"/>
      <c r="C100" s="189" t="s">
        <v>599</v>
      </c>
      <c r="D100" s="189"/>
      <c r="E100" s="189"/>
      <c r="F100" s="189"/>
      <c r="G100" s="189"/>
      <c r="H100" s="189"/>
      <c r="I100" s="189"/>
      <c r="J100" s="189"/>
      <c r="K100" s="87"/>
      <c r="L100" s="4">
        <f>+L101</f>
        <v>0</v>
      </c>
      <c r="M100" s="4">
        <f t="shared" si="30"/>
        <v>100000000</v>
      </c>
      <c r="N100" s="4">
        <f t="shared" si="30"/>
        <v>69000000</v>
      </c>
      <c r="O100" s="4">
        <f t="shared" si="30"/>
        <v>75000000</v>
      </c>
      <c r="P100" s="4">
        <f t="shared" si="30"/>
        <v>0</v>
      </c>
      <c r="Q100" s="4">
        <f t="shared" si="30"/>
        <v>0</v>
      </c>
      <c r="R100" s="4"/>
      <c r="S100" s="4">
        <f t="shared" si="30"/>
        <v>244000000</v>
      </c>
      <c r="T100" s="190"/>
    </row>
    <row r="101" spans="1:20" ht="18.75" customHeight="1" x14ac:dyDescent="0.2">
      <c r="A101" s="172" t="s">
        <v>6</v>
      </c>
      <c r="B101" s="172"/>
      <c r="C101" s="173" t="s">
        <v>661</v>
      </c>
      <c r="D101" s="173"/>
      <c r="E101" s="173"/>
      <c r="F101" s="173"/>
      <c r="G101" s="173"/>
      <c r="H101" s="173"/>
      <c r="I101" s="173"/>
      <c r="J101" s="173"/>
      <c r="K101" s="88"/>
      <c r="L101" s="5">
        <f>+L102</f>
        <v>0</v>
      </c>
      <c r="M101" s="5">
        <f t="shared" si="30"/>
        <v>100000000</v>
      </c>
      <c r="N101" s="5">
        <f t="shared" si="30"/>
        <v>69000000</v>
      </c>
      <c r="O101" s="5">
        <f t="shared" si="30"/>
        <v>75000000</v>
      </c>
      <c r="P101" s="5">
        <f t="shared" si="30"/>
        <v>0</v>
      </c>
      <c r="Q101" s="5">
        <f t="shared" si="30"/>
        <v>0</v>
      </c>
      <c r="R101" s="5"/>
      <c r="S101" s="5">
        <f t="shared" si="30"/>
        <v>244000000</v>
      </c>
      <c r="T101" s="190"/>
    </row>
    <row r="102" spans="1:20" ht="43.5" customHeight="1" x14ac:dyDescent="0.2">
      <c r="A102" s="53" t="s">
        <v>20</v>
      </c>
      <c r="B102" s="233" t="s">
        <v>662</v>
      </c>
      <c r="C102" s="234"/>
      <c r="D102" s="54" t="s">
        <v>496</v>
      </c>
      <c r="E102" s="26">
        <v>1</v>
      </c>
      <c r="F102" s="64"/>
      <c r="G102" s="89">
        <f>SUM(G103:G110)</f>
        <v>5134000000</v>
      </c>
      <c r="H102" s="57"/>
      <c r="I102" s="26">
        <v>1</v>
      </c>
      <c r="J102" s="178" t="s">
        <v>128</v>
      </c>
      <c r="K102" s="218">
        <v>2020852500013</v>
      </c>
      <c r="L102" s="59">
        <f>SUM(L103:L110)</f>
        <v>0</v>
      </c>
      <c r="M102" s="59">
        <f t="shared" ref="M102:S102" si="31">SUM(M103:M110)</f>
        <v>100000000</v>
      </c>
      <c r="N102" s="59">
        <f t="shared" si="31"/>
        <v>69000000</v>
      </c>
      <c r="O102" s="59">
        <f t="shared" si="31"/>
        <v>75000000</v>
      </c>
      <c r="P102" s="59">
        <f t="shared" si="31"/>
        <v>0</v>
      </c>
      <c r="Q102" s="59">
        <f t="shared" si="31"/>
        <v>0</v>
      </c>
      <c r="R102" s="59"/>
      <c r="S102" s="59">
        <f t="shared" si="31"/>
        <v>244000000</v>
      </c>
      <c r="T102" s="190"/>
    </row>
    <row r="103" spans="1:20" ht="21.75" customHeight="1" x14ac:dyDescent="0.2">
      <c r="A103" s="60" t="s">
        <v>21</v>
      </c>
      <c r="B103" s="228" t="s">
        <v>663</v>
      </c>
      <c r="C103" s="229"/>
      <c r="D103" s="6" t="s">
        <v>664</v>
      </c>
      <c r="E103" s="62"/>
      <c r="F103" s="75"/>
      <c r="G103" s="80">
        <v>0</v>
      </c>
      <c r="H103" s="61"/>
      <c r="I103" s="76">
        <v>0</v>
      </c>
      <c r="J103" s="179"/>
      <c r="K103" s="219"/>
      <c r="L103" s="7">
        <v>0</v>
      </c>
      <c r="M103" s="7">
        <v>100000000</v>
      </c>
      <c r="N103" s="7">
        <v>0</v>
      </c>
      <c r="O103" s="7">
        <v>0</v>
      </c>
      <c r="P103" s="7">
        <v>0</v>
      </c>
      <c r="Q103" s="7">
        <v>0</v>
      </c>
      <c r="R103" s="7" t="s">
        <v>875</v>
      </c>
      <c r="S103" s="21">
        <f t="shared" ref="S103:S110" si="32">SUM(L103:R103)</f>
        <v>100000000</v>
      </c>
      <c r="T103" s="190"/>
    </row>
    <row r="104" spans="1:20" ht="21.75" customHeight="1" x14ac:dyDescent="0.2">
      <c r="A104" s="60" t="s">
        <v>21</v>
      </c>
      <c r="B104" s="228" t="s">
        <v>665</v>
      </c>
      <c r="C104" s="229"/>
      <c r="D104" s="6" t="s">
        <v>666</v>
      </c>
      <c r="E104" s="62"/>
      <c r="F104" s="75"/>
      <c r="G104" s="80">
        <v>5000000000</v>
      </c>
      <c r="H104" s="61"/>
      <c r="I104" s="76">
        <v>2</v>
      </c>
      <c r="J104" s="179"/>
      <c r="K104" s="219"/>
      <c r="L104" s="7">
        <v>0</v>
      </c>
      <c r="M104" s="7"/>
      <c r="N104" s="7">
        <v>0</v>
      </c>
      <c r="O104" s="7">
        <v>0</v>
      </c>
      <c r="P104" s="7">
        <v>0</v>
      </c>
      <c r="Q104" s="7">
        <v>0</v>
      </c>
      <c r="R104" s="7"/>
      <c r="S104" s="21">
        <f t="shared" si="32"/>
        <v>0</v>
      </c>
      <c r="T104" s="190"/>
    </row>
    <row r="105" spans="1:20" ht="21.75" customHeight="1" x14ac:dyDescent="0.2">
      <c r="A105" s="60" t="s">
        <v>21</v>
      </c>
      <c r="B105" s="228" t="s">
        <v>667</v>
      </c>
      <c r="C105" s="229"/>
      <c r="D105" s="6" t="s">
        <v>668</v>
      </c>
      <c r="E105" s="62"/>
      <c r="F105" s="75"/>
      <c r="G105" s="80">
        <v>119000000</v>
      </c>
      <c r="H105" s="61"/>
      <c r="I105" s="76">
        <v>1</v>
      </c>
      <c r="J105" s="179"/>
      <c r="K105" s="219"/>
      <c r="L105" s="7">
        <v>0</v>
      </c>
      <c r="M105" s="7"/>
      <c r="N105" s="7">
        <v>5000000</v>
      </c>
      <c r="O105" s="7">
        <v>75000000</v>
      </c>
      <c r="P105" s="7">
        <v>0</v>
      </c>
      <c r="Q105" s="7">
        <v>0</v>
      </c>
      <c r="R105" s="7"/>
      <c r="S105" s="21">
        <f t="shared" si="32"/>
        <v>80000000</v>
      </c>
      <c r="T105" s="190"/>
    </row>
    <row r="106" spans="1:20" ht="21.75" customHeight="1" x14ac:dyDescent="0.2">
      <c r="A106" s="60" t="s">
        <v>21</v>
      </c>
      <c r="B106" s="228" t="s">
        <v>669</v>
      </c>
      <c r="C106" s="229"/>
      <c r="D106" s="6" t="s">
        <v>670</v>
      </c>
      <c r="E106" s="62"/>
      <c r="F106" s="75"/>
      <c r="G106" s="80">
        <v>0</v>
      </c>
      <c r="H106" s="61"/>
      <c r="I106" s="76">
        <v>1</v>
      </c>
      <c r="J106" s="179"/>
      <c r="K106" s="219"/>
      <c r="L106" s="7">
        <v>0</v>
      </c>
      <c r="M106" s="7"/>
      <c r="N106" s="7">
        <v>43000000</v>
      </c>
      <c r="O106" s="116"/>
      <c r="P106" s="7">
        <v>0</v>
      </c>
      <c r="Q106" s="7">
        <v>0</v>
      </c>
      <c r="R106" s="7" t="s">
        <v>671</v>
      </c>
      <c r="S106" s="21">
        <f t="shared" si="32"/>
        <v>43000000</v>
      </c>
      <c r="T106" s="190"/>
    </row>
    <row r="107" spans="1:20" ht="21.75" customHeight="1" x14ac:dyDescent="0.2">
      <c r="A107" s="60" t="s">
        <v>21</v>
      </c>
      <c r="B107" s="228" t="s">
        <v>672</v>
      </c>
      <c r="C107" s="229"/>
      <c r="D107" s="6" t="s">
        <v>673</v>
      </c>
      <c r="E107" s="62"/>
      <c r="F107" s="75"/>
      <c r="G107" s="80">
        <v>0</v>
      </c>
      <c r="H107" s="61"/>
      <c r="I107" s="76">
        <v>0</v>
      </c>
      <c r="J107" s="179"/>
      <c r="K107" s="219"/>
      <c r="L107" s="7">
        <v>0</v>
      </c>
      <c r="M107" s="7"/>
      <c r="N107" s="7">
        <v>0</v>
      </c>
      <c r="O107" s="7">
        <v>0</v>
      </c>
      <c r="P107" s="7">
        <v>0</v>
      </c>
      <c r="Q107" s="7">
        <v>0</v>
      </c>
      <c r="R107" s="7"/>
      <c r="S107" s="21">
        <f t="shared" si="32"/>
        <v>0</v>
      </c>
      <c r="T107" s="190"/>
    </row>
    <row r="108" spans="1:20" ht="21.75" customHeight="1" x14ac:dyDescent="0.2">
      <c r="A108" s="60" t="s">
        <v>21</v>
      </c>
      <c r="B108" s="228" t="s">
        <v>674</v>
      </c>
      <c r="C108" s="229"/>
      <c r="D108" s="6" t="s">
        <v>675</v>
      </c>
      <c r="E108" s="62"/>
      <c r="F108" s="75"/>
      <c r="G108" s="80">
        <v>5000000</v>
      </c>
      <c r="H108" s="61"/>
      <c r="I108" s="76">
        <v>1</v>
      </c>
      <c r="J108" s="179"/>
      <c r="K108" s="219"/>
      <c r="L108" s="7">
        <v>0</v>
      </c>
      <c r="M108" s="7"/>
      <c r="N108" s="7">
        <f>5000000+13000000</f>
        <v>18000000</v>
      </c>
      <c r="O108" s="7">
        <v>0</v>
      </c>
      <c r="P108" s="7">
        <v>0</v>
      </c>
      <c r="Q108" s="7">
        <v>0</v>
      </c>
      <c r="R108" s="7"/>
      <c r="S108" s="21">
        <f t="shared" si="32"/>
        <v>18000000</v>
      </c>
      <c r="T108" s="190"/>
    </row>
    <row r="109" spans="1:20" ht="21.75" customHeight="1" x14ac:dyDescent="0.2">
      <c r="A109" s="60" t="s">
        <v>21</v>
      </c>
      <c r="B109" s="228" t="s">
        <v>676</v>
      </c>
      <c r="C109" s="229"/>
      <c r="D109" s="6" t="s">
        <v>677</v>
      </c>
      <c r="E109" s="62"/>
      <c r="F109" s="75"/>
      <c r="G109" s="80">
        <v>10000000</v>
      </c>
      <c r="H109" s="61"/>
      <c r="I109" s="76">
        <v>1</v>
      </c>
      <c r="J109" s="179"/>
      <c r="K109" s="219"/>
      <c r="L109" s="7">
        <v>0</v>
      </c>
      <c r="M109" s="7"/>
      <c r="N109" s="7">
        <v>0</v>
      </c>
      <c r="O109" s="7">
        <v>0</v>
      </c>
      <c r="P109" s="7">
        <v>0</v>
      </c>
      <c r="Q109" s="7">
        <v>0</v>
      </c>
      <c r="R109" s="7"/>
      <c r="S109" s="21">
        <f t="shared" si="32"/>
        <v>0</v>
      </c>
      <c r="T109" s="190"/>
    </row>
    <row r="110" spans="1:20" ht="21.75" customHeight="1" x14ac:dyDescent="0.2">
      <c r="A110" s="60" t="s">
        <v>21</v>
      </c>
      <c r="B110" s="228" t="s">
        <v>678</v>
      </c>
      <c r="C110" s="229"/>
      <c r="D110" s="6" t="s">
        <v>679</v>
      </c>
      <c r="E110" s="62"/>
      <c r="F110" s="75"/>
      <c r="G110" s="80">
        <v>0</v>
      </c>
      <c r="H110" s="61"/>
      <c r="I110" s="76">
        <v>1</v>
      </c>
      <c r="J110" s="179"/>
      <c r="K110" s="219"/>
      <c r="L110" s="7">
        <v>0</v>
      </c>
      <c r="M110" s="7"/>
      <c r="N110" s="7">
        <v>3000000</v>
      </c>
      <c r="O110" s="7">
        <v>0</v>
      </c>
      <c r="P110" s="7">
        <v>0</v>
      </c>
      <c r="Q110" s="7">
        <v>0</v>
      </c>
      <c r="R110" s="7"/>
      <c r="S110" s="21">
        <f t="shared" si="32"/>
        <v>3000000</v>
      </c>
      <c r="T110" s="190"/>
    </row>
    <row r="111" spans="1:20" ht="33.75" customHeight="1" x14ac:dyDescent="0.2">
      <c r="A111" s="185" t="s">
        <v>0</v>
      </c>
      <c r="B111" s="186"/>
      <c r="C111" s="186"/>
      <c r="D111" s="186"/>
      <c r="E111" s="186"/>
      <c r="F111" s="186"/>
      <c r="G111" s="186"/>
      <c r="H111" s="186"/>
      <c r="I111" s="186"/>
      <c r="J111" s="186"/>
      <c r="K111" s="186"/>
      <c r="L111" s="186"/>
      <c r="M111" s="186"/>
      <c r="N111" s="186"/>
      <c r="O111" s="186"/>
      <c r="P111" s="186"/>
      <c r="Q111" s="186"/>
      <c r="R111" s="187"/>
      <c r="S111" s="21">
        <f>+S12+S61+S99+S7</f>
        <v>2404444207.1500001</v>
      </c>
      <c r="T111" s="190"/>
    </row>
    <row r="112" spans="1:20" x14ac:dyDescent="0.2">
      <c r="A112" s="8"/>
      <c r="B112" s="30"/>
      <c r="C112" s="30"/>
      <c r="D112" s="6"/>
      <c r="E112" s="9"/>
      <c r="F112" s="12"/>
      <c r="G112" s="92"/>
      <c r="H112" s="13"/>
      <c r="I112" s="9"/>
      <c r="J112" s="15"/>
      <c r="K112" s="93"/>
      <c r="L112" s="7"/>
      <c r="M112" s="7"/>
      <c r="N112" s="7"/>
      <c r="O112" s="7"/>
      <c r="P112" s="7"/>
      <c r="Q112" s="7"/>
      <c r="R112" s="10"/>
      <c r="S112" s="21"/>
      <c r="T112" s="190"/>
    </row>
    <row r="113" spans="1:20" x14ac:dyDescent="0.2">
      <c r="A113" s="8"/>
      <c r="B113" s="30"/>
      <c r="C113" s="30"/>
      <c r="D113" s="6"/>
      <c r="E113" s="9"/>
      <c r="F113" s="12"/>
      <c r="G113" s="92"/>
      <c r="H113" s="13"/>
      <c r="I113" s="9"/>
      <c r="J113" s="15"/>
      <c r="K113" s="93"/>
      <c r="L113" s="7"/>
      <c r="M113" s="7"/>
      <c r="N113" s="7"/>
      <c r="O113" s="7"/>
      <c r="P113" s="7"/>
      <c r="Q113" s="7"/>
      <c r="R113" s="10"/>
      <c r="S113" s="21">
        <f>+S65+S66+S87+S103</f>
        <v>463804403</v>
      </c>
      <c r="T113" s="190"/>
    </row>
    <row r="114" spans="1:20" x14ac:dyDescent="0.2">
      <c r="A114" s="8"/>
      <c r="B114" s="30"/>
      <c r="C114" s="30"/>
      <c r="D114" s="6"/>
      <c r="E114" s="9"/>
      <c r="F114" s="12"/>
      <c r="G114" s="92"/>
      <c r="H114" s="13"/>
      <c r="I114" s="9"/>
      <c r="J114" s="15"/>
      <c r="K114" s="93"/>
      <c r="L114" s="7"/>
      <c r="M114" s="7"/>
      <c r="N114" s="7"/>
      <c r="O114" s="7"/>
      <c r="P114" s="7"/>
      <c r="Q114" s="7"/>
      <c r="R114" s="10"/>
      <c r="S114" s="21"/>
      <c r="T114" s="190"/>
    </row>
    <row r="115" spans="1:20" x14ac:dyDescent="0.2">
      <c r="A115" s="8"/>
      <c r="B115" s="30"/>
      <c r="C115" s="30"/>
      <c r="D115" s="6"/>
      <c r="E115" s="9"/>
      <c r="F115" s="12"/>
      <c r="G115" s="92"/>
      <c r="H115" s="13"/>
      <c r="I115" s="9"/>
      <c r="J115" s="15"/>
      <c r="K115" s="93"/>
      <c r="L115" s="7"/>
      <c r="M115" s="7"/>
      <c r="N115" s="7"/>
      <c r="O115" s="7"/>
      <c r="P115" s="7"/>
      <c r="Q115" s="7"/>
      <c r="R115" s="10"/>
      <c r="S115" s="21"/>
      <c r="T115" s="190"/>
    </row>
    <row r="116" spans="1:20" x14ac:dyDescent="0.2">
      <c r="A116" s="8"/>
      <c r="B116" s="30"/>
      <c r="C116" s="30"/>
      <c r="D116" s="6"/>
      <c r="E116" s="9"/>
      <c r="F116" s="12"/>
      <c r="G116" s="92"/>
      <c r="H116" s="13"/>
      <c r="I116" s="9"/>
      <c r="J116" s="15"/>
      <c r="K116" s="93"/>
      <c r="L116" s="7"/>
      <c r="M116" s="7"/>
      <c r="N116" s="7"/>
      <c r="O116" s="7"/>
      <c r="P116" s="7"/>
      <c r="Q116" s="7"/>
      <c r="R116" s="10"/>
      <c r="S116" s="21"/>
      <c r="T116" s="190"/>
    </row>
    <row r="117" spans="1:20" x14ac:dyDescent="0.2">
      <c r="A117" s="8"/>
      <c r="B117" s="30"/>
      <c r="C117" s="30"/>
      <c r="D117" s="6"/>
      <c r="E117" s="9"/>
      <c r="F117" s="12"/>
      <c r="G117" s="92"/>
      <c r="H117" s="13"/>
      <c r="I117" s="9"/>
      <c r="J117" s="15"/>
      <c r="K117" s="93"/>
      <c r="L117" s="7"/>
      <c r="M117" s="7"/>
      <c r="N117" s="7"/>
      <c r="O117" s="7"/>
      <c r="P117" s="7"/>
      <c r="Q117" s="7"/>
      <c r="R117" s="10"/>
      <c r="S117" s="21"/>
      <c r="T117" s="190"/>
    </row>
    <row r="118" spans="1:20" x14ac:dyDescent="0.2">
      <c r="A118" s="8"/>
      <c r="B118" s="30"/>
      <c r="C118" s="30"/>
      <c r="D118" s="6"/>
      <c r="E118" s="9"/>
      <c r="F118" s="12"/>
      <c r="G118" s="92"/>
      <c r="H118" s="13"/>
      <c r="I118" s="9"/>
      <c r="J118" s="15"/>
      <c r="K118" s="93"/>
      <c r="L118" s="7"/>
      <c r="M118" s="7"/>
      <c r="N118" s="7"/>
      <c r="O118" s="7"/>
      <c r="P118" s="7"/>
      <c r="Q118" s="7"/>
      <c r="R118" s="10"/>
      <c r="S118" s="21"/>
      <c r="T118" s="190"/>
    </row>
    <row r="119" spans="1:20" x14ac:dyDescent="0.2">
      <c r="A119" s="8"/>
      <c r="B119" s="30"/>
      <c r="C119" s="30"/>
      <c r="D119" s="6"/>
      <c r="E119" s="9"/>
      <c r="F119" s="12"/>
      <c r="G119" s="92"/>
      <c r="H119" s="13"/>
      <c r="I119" s="9"/>
      <c r="J119" s="15"/>
      <c r="K119" s="93"/>
      <c r="L119" s="7"/>
      <c r="M119" s="7"/>
      <c r="N119" s="7"/>
      <c r="O119" s="7"/>
      <c r="P119" s="7"/>
      <c r="Q119" s="7"/>
      <c r="R119" s="10"/>
      <c r="S119" s="21"/>
      <c r="T119" s="190"/>
    </row>
    <row r="120" spans="1:20" x14ac:dyDescent="0.2">
      <c r="A120" s="8"/>
      <c r="B120" s="30"/>
      <c r="C120" s="30"/>
      <c r="D120" s="6"/>
      <c r="E120" s="9"/>
      <c r="F120" s="12"/>
      <c r="G120" s="92"/>
      <c r="H120" s="13"/>
      <c r="I120" s="9"/>
      <c r="J120" s="15"/>
      <c r="K120" s="93"/>
      <c r="L120" s="7"/>
      <c r="M120" s="7"/>
      <c r="N120" s="7"/>
      <c r="O120" s="7"/>
      <c r="P120" s="7"/>
      <c r="Q120" s="7"/>
      <c r="R120" s="10"/>
      <c r="S120" s="21"/>
      <c r="T120" s="190"/>
    </row>
    <row r="121" spans="1:20" x14ac:dyDescent="0.2">
      <c r="A121" s="8"/>
      <c r="B121" s="30"/>
      <c r="C121" s="30"/>
      <c r="D121" s="6"/>
      <c r="E121" s="9"/>
      <c r="F121" s="12"/>
      <c r="G121" s="92"/>
      <c r="H121" s="13"/>
      <c r="I121" s="9"/>
      <c r="J121" s="15"/>
      <c r="K121" s="93"/>
      <c r="L121" s="7"/>
      <c r="M121" s="7"/>
      <c r="N121" s="7"/>
      <c r="O121" s="7"/>
      <c r="P121" s="7"/>
      <c r="Q121" s="7"/>
      <c r="R121" s="10"/>
      <c r="S121" s="21"/>
      <c r="T121" s="190"/>
    </row>
    <row r="122" spans="1:20" x14ac:dyDescent="0.2">
      <c r="A122" s="8"/>
      <c r="B122" s="30"/>
      <c r="C122" s="30"/>
      <c r="D122" s="6"/>
      <c r="E122" s="9"/>
      <c r="F122" s="12"/>
      <c r="G122" s="92"/>
      <c r="H122" s="13"/>
      <c r="I122" s="9"/>
      <c r="J122" s="15"/>
      <c r="K122" s="93"/>
      <c r="L122" s="7"/>
      <c r="M122" s="7"/>
      <c r="N122" s="7"/>
      <c r="O122" s="7"/>
      <c r="P122" s="7"/>
      <c r="Q122" s="7"/>
      <c r="R122" s="10"/>
      <c r="S122" s="21"/>
      <c r="T122" s="190"/>
    </row>
    <row r="123" spans="1:20" x14ac:dyDescent="0.2">
      <c r="A123" s="8"/>
      <c r="B123" s="30"/>
      <c r="C123" s="30"/>
      <c r="D123" s="6"/>
      <c r="E123" s="9"/>
      <c r="F123" s="12"/>
      <c r="G123" s="92"/>
      <c r="H123" s="13"/>
      <c r="I123" s="9"/>
      <c r="J123" s="15"/>
      <c r="K123" s="93"/>
      <c r="L123" s="7"/>
      <c r="M123" s="7"/>
      <c r="N123" s="7"/>
      <c r="O123" s="7"/>
      <c r="P123" s="7"/>
      <c r="Q123" s="7"/>
      <c r="R123" s="10"/>
      <c r="S123" s="21"/>
      <c r="T123" s="190"/>
    </row>
    <row r="124" spans="1:20" x14ac:dyDescent="0.2">
      <c r="A124" s="8"/>
      <c r="B124" s="30"/>
      <c r="C124" s="30"/>
      <c r="D124" s="6"/>
      <c r="E124" s="9"/>
      <c r="F124" s="12"/>
      <c r="G124" s="92"/>
      <c r="H124" s="13"/>
      <c r="I124" s="9"/>
      <c r="J124" s="15"/>
      <c r="K124" s="93"/>
      <c r="L124" s="7"/>
      <c r="M124" s="7"/>
      <c r="N124" s="7"/>
      <c r="O124" s="7"/>
      <c r="P124" s="7"/>
      <c r="Q124" s="7"/>
      <c r="R124" s="10"/>
      <c r="S124" s="21"/>
      <c r="T124" s="190"/>
    </row>
    <row r="125" spans="1:20" x14ac:dyDescent="0.2">
      <c r="A125" s="8"/>
      <c r="B125" s="30"/>
      <c r="C125" s="30"/>
      <c r="D125" s="6"/>
      <c r="E125" s="9"/>
      <c r="F125" s="12"/>
      <c r="G125" s="92"/>
      <c r="H125" s="13"/>
      <c r="I125" s="9"/>
      <c r="J125" s="15"/>
      <c r="K125" s="93"/>
      <c r="L125" s="7"/>
      <c r="M125" s="7"/>
      <c r="N125" s="7"/>
      <c r="O125" s="7"/>
      <c r="P125" s="7"/>
      <c r="Q125" s="7"/>
      <c r="R125" s="10"/>
      <c r="S125" s="21"/>
      <c r="T125" s="190"/>
    </row>
    <row r="126" spans="1:20" x14ac:dyDescent="0.2">
      <c r="A126" s="8"/>
      <c r="B126" s="30"/>
      <c r="C126" s="30"/>
      <c r="D126" s="6"/>
      <c r="E126" s="9"/>
      <c r="F126" s="12"/>
      <c r="G126" s="92"/>
      <c r="H126" s="13"/>
      <c r="I126" s="9"/>
      <c r="J126" s="15"/>
      <c r="K126" s="93"/>
      <c r="L126" s="7"/>
      <c r="M126" s="7"/>
      <c r="N126" s="7"/>
      <c r="O126" s="7"/>
      <c r="P126" s="7"/>
      <c r="Q126" s="7"/>
      <c r="R126" s="10"/>
      <c r="S126" s="21"/>
      <c r="T126" s="190"/>
    </row>
    <row r="127" spans="1:20" x14ac:dyDescent="0.2">
      <c r="L127" s="1"/>
      <c r="M127" s="1"/>
      <c r="N127" s="1"/>
      <c r="O127" s="1"/>
      <c r="P127" s="1"/>
      <c r="Q127" s="1"/>
      <c r="R127" s="1"/>
      <c r="S127" s="22"/>
      <c r="T127" s="1"/>
    </row>
    <row r="128" spans="1:20" x14ac:dyDescent="0.2">
      <c r="L128" s="1"/>
      <c r="M128" s="1"/>
      <c r="N128" s="1"/>
      <c r="O128" s="1"/>
      <c r="P128" s="1"/>
      <c r="Q128" s="1"/>
      <c r="R128" s="1"/>
      <c r="S128" s="22"/>
      <c r="T128" s="1"/>
    </row>
    <row r="129" spans="12:20" x14ac:dyDescent="0.2">
      <c r="L129" s="1"/>
      <c r="M129" s="1"/>
      <c r="N129" s="1"/>
      <c r="O129" s="1"/>
      <c r="P129" s="1"/>
      <c r="Q129" s="1"/>
      <c r="R129" s="1"/>
      <c r="S129" s="22"/>
      <c r="T129" s="1"/>
    </row>
    <row r="130" spans="12:20" x14ac:dyDescent="0.2">
      <c r="L130" s="1"/>
      <c r="M130" s="1"/>
      <c r="N130" s="1"/>
      <c r="O130" s="1"/>
      <c r="P130" s="1"/>
      <c r="Q130" s="1"/>
      <c r="R130" s="1"/>
      <c r="S130" s="22"/>
      <c r="T130" s="1"/>
    </row>
    <row r="131" spans="12:20" x14ac:dyDescent="0.2">
      <c r="L131" s="1"/>
      <c r="M131" s="1"/>
      <c r="N131" s="1"/>
      <c r="O131" s="1"/>
      <c r="P131" s="1"/>
      <c r="Q131" s="1"/>
      <c r="R131" s="1"/>
      <c r="S131" s="22"/>
      <c r="T131" s="1"/>
    </row>
    <row r="132" spans="12:20" x14ac:dyDescent="0.2">
      <c r="L132" s="1"/>
      <c r="M132" s="1"/>
      <c r="N132" s="1"/>
      <c r="O132" s="1"/>
      <c r="P132" s="1"/>
      <c r="Q132" s="1"/>
      <c r="R132" s="1"/>
      <c r="S132" s="22"/>
      <c r="T132" s="1"/>
    </row>
    <row r="133" spans="12:20" x14ac:dyDescent="0.2">
      <c r="L133" s="1"/>
      <c r="M133" s="1"/>
      <c r="N133" s="1"/>
      <c r="O133" s="1"/>
      <c r="P133" s="1"/>
      <c r="Q133" s="1"/>
      <c r="R133" s="1"/>
      <c r="S133" s="22"/>
      <c r="T133" s="1"/>
    </row>
    <row r="134" spans="12:20" x14ac:dyDescent="0.2">
      <c r="L134" s="1"/>
      <c r="M134" s="1"/>
      <c r="N134" s="1"/>
      <c r="O134" s="1"/>
      <c r="P134" s="1"/>
      <c r="Q134" s="1"/>
      <c r="R134" s="1"/>
      <c r="S134" s="22"/>
      <c r="T134" s="1"/>
    </row>
    <row r="135" spans="12:20" x14ac:dyDescent="0.2">
      <c r="L135" s="1"/>
      <c r="M135" s="1"/>
      <c r="N135" s="1"/>
      <c r="O135" s="1"/>
      <c r="P135" s="1"/>
      <c r="Q135" s="1"/>
      <c r="R135" s="1"/>
      <c r="S135" s="22"/>
      <c r="T135" s="1"/>
    </row>
    <row r="136" spans="12:20" x14ac:dyDescent="0.2">
      <c r="L136" s="1"/>
      <c r="M136" s="1"/>
      <c r="N136" s="1"/>
      <c r="O136" s="1"/>
      <c r="P136" s="1"/>
      <c r="Q136" s="1"/>
      <c r="R136" s="1"/>
      <c r="S136" s="22"/>
      <c r="T136" s="1"/>
    </row>
    <row r="137" spans="12:20" x14ac:dyDescent="0.2">
      <c r="L137" s="1"/>
      <c r="M137" s="1"/>
      <c r="N137" s="1"/>
      <c r="O137" s="1"/>
      <c r="P137" s="1"/>
      <c r="Q137" s="1"/>
      <c r="R137" s="1"/>
      <c r="S137" s="22"/>
      <c r="T137" s="1"/>
    </row>
    <row r="138" spans="12:20" x14ac:dyDescent="0.2">
      <c r="L138" s="1"/>
      <c r="M138" s="1"/>
      <c r="N138" s="1"/>
      <c r="O138" s="1"/>
      <c r="P138" s="1"/>
      <c r="Q138" s="1"/>
      <c r="R138" s="1"/>
      <c r="S138" s="22"/>
      <c r="T138" s="1"/>
    </row>
    <row r="139" spans="12:20" x14ac:dyDescent="0.2">
      <c r="L139" s="1"/>
      <c r="M139" s="1"/>
      <c r="N139" s="1"/>
      <c r="O139" s="1"/>
      <c r="P139" s="1"/>
      <c r="Q139" s="1"/>
      <c r="R139" s="1"/>
      <c r="S139" s="22"/>
      <c r="T139" s="1"/>
    </row>
    <row r="140" spans="12:20" x14ac:dyDescent="0.2">
      <c r="L140" s="1"/>
      <c r="M140" s="1"/>
      <c r="N140" s="1"/>
      <c r="O140" s="1"/>
      <c r="P140" s="1"/>
      <c r="Q140" s="1"/>
      <c r="R140" s="1"/>
      <c r="S140" s="22"/>
      <c r="T140" s="1"/>
    </row>
    <row r="141" spans="12:20" x14ac:dyDescent="0.2">
      <c r="L141" s="1"/>
      <c r="M141" s="1"/>
      <c r="N141" s="1"/>
      <c r="O141" s="1"/>
      <c r="P141" s="1"/>
      <c r="Q141" s="1"/>
      <c r="R141" s="1"/>
      <c r="S141" s="22"/>
      <c r="T141" s="1"/>
    </row>
    <row r="142" spans="12:20" x14ac:dyDescent="0.2">
      <c r="L142" s="1"/>
      <c r="M142" s="1"/>
      <c r="N142" s="1"/>
      <c r="O142" s="1"/>
      <c r="P142" s="1"/>
      <c r="Q142" s="1"/>
      <c r="R142" s="1"/>
      <c r="S142" s="22"/>
      <c r="T142" s="1"/>
    </row>
    <row r="143" spans="12:20" x14ac:dyDescent="0.2">
      <c r="L143" s="1"/>
      <c r="M143" s="1"/>
      <c r="N143" s="1"/>
      <c r="O143" s="1"/>
      <c r="P143" s="1"/>
      <c r="Q143" s="1"/>
      <c r="R143" s="1"/>
      <c r="S143" s="22"/>
      <c r="T143" s="1"/>
    </row>
    <row r="144" spans="12:20" x14ac:dyDescent="0.2">
      <c r="L144" s="1"/>
      <c r="M144" s="1"/>
      <c r="N144" s="1"/>
      <c r="O144" s="1"/>
      <c r="P144" s="1"/>
      <c r="Q144" s="1"/>
      <c r="R144" s="1"/>
      <c r="S144" s="22"/>
      <c r="T144" s="1"/>
    </row>
    <row r="145" spans="12:20" x14ac:dyDescent="0.2">
      <c r="L145" s="1"/>
      <c r="M145" s="1"/>
      <c r="N145" s="1"/>
      <c r="O145" s="1"/>
      <c r="P145" s="1"/>
      <c r="Q145" s="1"/>
      <c r="R145" s="1"/>
      <c r="S145" s="22"/>
      <c r="T145" s="1"/>
    </row>
    <row r="146" spans="12:20" x14ac:dyDescent="0.2">
      <c r="L146" s="1"/>
      <c r="M146" s="1"/>
      <c r="N146" s="1"/>
      <c r="O146" s="1"/>
      <c r="P146" s="1"/>
      <c r="Q146" s="1"/>
      <c r="R146" s="1"/>
      <c r="S146" s="22"/>
      <c r="T146" s="1"/>
    </row>
    <row r="147" spans="12:20" x14ac:dyDescent="0.2">
      <c r="L147" s="1"/>
      <c r="M147" s="1"/>
      <c r="N147" s="1"/>
      <c r="O147" s="1"/>
      <c r="P147" s="1"/>
      <c r="Q147" s="1"/>
      <c r="R147" s="1"/>
      <c r="S147" s="22"/>
      <c r="T147" s="1"/>
    </row>
    <row r="148" spans="12:20" x14ac:dyDescent="0.2">
      <c r="L148" s="1"/>
      <c r="M148" s="1"/>
      <c r="N148" s="1"/>
      <c r="O148" s="1"/>
      <c r="P148" s="1"/>
      <c r="Q148" s="1"/>
      <c r="R148" s="1"/>
      <c r="S148" s="22"/>
      <c r="T148" s="1"/>
    </row>
    <row r="149" spans="12:20" x14ac:dyDescent="0.2">
      <c r="L149" s="1"/>
      <c r="M149" s="1"/>
      <c r="N149" s="1"/>
      <c r="O149" s="1"/>
      <c r="P149" s="1"/>
      <c r="Q149" s="1"/>
      <c r="R149" s="1"/>
      <c r="S149" s="22"/>
      <c r="T149" s="1"/>
    </row>
    <row r="150" spans="12:20" x14ac:dyDescent="0.2">
      <c r="L150" s="1"/>
      <c r="M150" s="1"/>
      <c r="N150" s="1"/>
      <c r="O150" s="1"/>
      <c r="P150" s="1"/>
      <c r="Q150" s="1"/>
      <c r="R150" s="1"/>
      <c r="S150" s="22"/>
      <c r="T150" s="1"/>
    </row>
    <row r="151" spans="12:20" x14ac:dyDescent="0.2">
      <c r="L151" s="1"/>
      <c r="M151" s="1"/>
      <c r="N151" s="1"/>
      <c r="O151" s="1"/>
      <c r="P151" s="1"/>
      <c r="Q151" s="1"/>
      <c r="R151" s="1"/>
      <c r="S151" s="22"/>
      <c r="T151" s="1"/>
    </row>
    <row r="152" spans="12:20" x14ac:dyDescent="0.2">
      <c r="L152" s="1"/>
      <c r="M152" s="1"/>
      <c r="N152" s="1"/>
      <c r="O152" s="1"/>
      <c r="P152" s="1"/>
      <c r="Q152" s="1"/>
      <c r="R152" s="1"/>
      <c r="S152" s="22"/>
      <c r="T152" s="1"/>
    </row>
    <row r="153" spans="12:20" x14ac:dyDescent="0.2">
      <c r="L153" s="1"/>
      <c r="M153" s="1"/>
      <c r="N153" s="1"/>
      <c r="O153" s="1"/>
      <c r="P153" s="1"/>
      <c r="Q153" s="1"/>
      <c r="R153" s="1"/>
      <c r="S153" s="22"/>
      <c r="T153" s="1"/>
    </row>
    <row r="154" spans="12:20" x14ac:dyDescent="0.2">
      <c r="L154" s="1"/>
      <c r="M154" s="1"/>
      <c r="N154" s="1"/>
      <c r="O154" s="1"/>
      <c r="P154" s="1"/>
      <c r="Q154" s="1"/>
      <c r="R154" s="1"/>
      <c r="S154" s="22"/>
      <c r="T154" s="1"/>
    </row>
    <row r="155" spans="12:20" x14ac:dyDescent="0.2">
      <c r="L155" s="1"/>
      <c r="M155" s="1"/>
      <c r="N155" s="1"/>
      <c r="O155" s="1"/>
      <c r="P155" s="1"/>
      <c r="Q155" s="1"/>
      <c r="R155" s="1"/>
      <c r="S155" s="22"/>
      <c r="T155" s="1"/>
    </row>
  </sheetData>
  <mergeCells count="183">
    <mergeCell ref="K10:K11"/>
    <mergeCell ref="J20:J21"/>
    <mergeCell ref="B44:C44"/>
    <mergeCell ref="A7:B7"/>
    <mergeCell ref="C7:J7"/>
    <mergeCell ref="A8:B8"/>
    <mergeCell ref="C8:J8"/>
    <mergeCell ref="A9:B9"/>
    <mergeCell ref="C9:J9"/>
    <mergeCell ref="B10:C10"/>
    <mergeCell ref="B11:C11"/>
    <mergeCell ref="F11:G11"/>
    <mergeCell ref="J10:J11"/>
    <mergeCell ref="A12:B12"/>
    <mergeCell ref="C12:J12"/>
    <mergeCell ref="B23:C23"/>
    <mergeCell ref="B24:C24"/>
    <mergeCell ref="B25:C25"/>
    <mergeCell ref="B26:C26"/>
    <mergeCell ref="B27:C27"/>
    <mergeCell ref="B28:C28"/>
    <mergeCell ref="B29:C29"/>
    <mergeCell ref="B36:C36"/>
    <mergeCell ref="B37:C37"/>
    <mergeCell ref="A1:T1"/>
    <mergeCell ref="A2:B5"/>
    <mergeCell ref="C2:C5"/>
    <mergeCell ref="D2:D5"/>
    <mergeCell ref="E2:E5"/>
    <mergeCell ref="F2:F5"/>
    <mergeCell ref="G2:G5"/>
    <mergeCell ref="H2:H5"/>
    <mergeCell ref="I2:I5"/>
    <mergeCell ref="J2:J5"/>
    <mergeCell ref="M4:M5"/>
    <mergeCell ref="N4:N5"/>
    <mergeCell ref="O4:O5"/>
    <mergeCell ref="T12:T126"/>
    <mergeCell ref="A13:B13"/>
    <mergeCell ref="C13:J13"/>
    <mergeCell ref="A14:B14"/>
    <mergeCell ref="C14:J14"/>
    <mergeCell ref="K2:K5"/>
    <mergeCell ref="L2:S2"/>
    <mergeCell ref="T2:T5"/>
    <mergeCell ref="L3:M3"/>
    <mergeCell ref="N3:O3"/>
    <mergeCell ref="P3:P5"/>
    <mergeCell ref="Q3:Q5"/>
    <mergeCell ref="R3:R5"/>
    <mergeCell ref="S3:S5"/>
    <mergeCell ref="L4:L5"/>
    <mergeCell ref="B15:C15"/>
    <mergeCell ref="J15:J16"/>
    <mergeCell ref="K15:K16"/>
    <mergeCell ref="B16:C16"/>
    <mergeCell ref="B17:C17"/>
    <mergeCell ref="J17:J19"/>
    <mergeCell ref="K17:K19"/>
    <mergeCell ref="J22:J39"/>
    <mergeCell ref="K22:K39"/>
    <mergeCell ref="B18:C18"/>
    <mergeCell ref="B19:C19"/>
    <mergeCell ref="B22:C22"/>
    <mergeCell ref="B20:C20"/>
    <mergeCell ref="B21:C21"/>
    <mergeCell ref="B50:C50"/>
    <mergeCell ref="B51:C51"/>
    <mergeCell ref="B52:C52"/>
    <mergeCell ref="B53:C53"/>
    <mergeCell ref="B38:C38"/>
    <mergeCell ref="B39:C39"/>
    <mergeCell ref="B30:C30"/>
    <mergeCell ref="B31:C31"/>
    <mergeCell ref="B32:C32"/>
    <mergeCell ref="B33:C33"/>
    <mergeCell ref="B34:C34"/>
    <mergeCell ref="B35:C35"/>
    <mergeCell ref="B49:C49"/>
    <mergeCell ref="B54:C54"/>
    <mergeCell ref="K40:K45"/>
    <mergeCell ref="B41:C41"/>
    <mergeCell ref="B42:C42"/>
    <mergeCell ref="B43:C43"/>
    <mergeCell ref="B45:C45"/>
    <mergeCell ref="B46:C46"/>
    <mergeCell ref="J46:J55"/>
    <mergeCell ref="K46:K55"/>
    <mergeCell ref="B47:C47"/>
    <mergeCell ref="B48:C48"/>
    <mergeCell ref="B40:C40"/>
    <mergeCell ref="J40:J45"/>
    <mergeCell ref="B59:C59"/>
    <mergeCell ref="J59:J60"/>
    <mergeCell ref="K59:K60"/>
    <mergeCell ref="B60:C60"/>
    <mergeCell ref="A61:B61"/>
    <mergeCell ref="C61:J61"/>
    <mergeCell ref="B55:C55"/>
    <mergeCell ref="B56:C56"/>
    <mergeCell ref="J56:J58"/>
    <mergeCell ref="K56:K58"/>
    <mergeCell ref="B57:C57"/>
    <mergeCell ref="B58:C58"/>
    <mergeCell ref="K64:K66"/>
    <mergeCell ref="B65:C65"/>
    <mergeCell ref="B66:C66"/>
    <mergeCell ref="B67:C67"/>
    <mergeCell ref="J67:J69"/>
    <mergeCell ref="K67:K69"/>
    <mergeCell ref="B68:C68"/>
    <mergeCell ref="B69:C69"/>
    <mergeCell ref="A62:B62"/>
    <mergeCell ref="C62:J62"/>
    <mergeCell ref="A63:B63"/>
    <mergeCell ref="C63:J63"/>
    <mergeCell ref="B64:C64"/>
    <mergeCell ref="J64:J66"/>
    <mergeCell ref="A70:B70"/>
    <mergeCell ref="C70:J70"/>
    <mergeCell ref="B71:C71"/>
    <mergeCell ref="J71:J75"/>
    <mergeCell ref="K71:K75"/>
    <mergeCell ref="B72:C72"/>
    <mergeCell ref="B73:C73"/>
    <mergeCell ref="B74:C74"/>
    <mergeCell ref="B75:C75"/>
    <mergeCell ref="B81:C81"/>
    <mergeCell ref="J81:J82"/>
    <mergeCell ref="K81:K82"/>
    <mergeCell ref="B82:C82"/>
    <mergeCell ref="A83:B83"/>
    <mergeCell ref="C83:J83"/>
    <mergeCell ref="B76:C76"/>
    <mergeCell ref="J76:J80"/>
    <mergeCell ref="K76:K80"/>
    <mergeCell ref="B77:C77"/>
    <mergeCell ref="B78:C78"/>
    <mergeCell ref="B79:C79"/>
    <mergeCell ref="B80:C80"/>
    <mergeCell ref="B84:C84"/>
    <mergeCell ref="J84:J90"/>
    <mergeCell ref="K84:K90"/>
    <mergeCell ref="B85:C85"/>
    <mergeCell ref="B86:C86"/>
    <mergeCell ref="B87:C87"/>
    <mergeCell ref="B88:C88"/>
    <mergeCell ref="B89:C89"/>
    <mergeCell ref="B90:C90"/>
    <mergeCell ref="B94:C94"/>
    <mergeCell ref="J94:J95"/>
    <mergeCell ref="K94:K95"/>
    <mergeCell ref="B95:C95"/>
    <mergeCell ref="A96:B96"/>
    <mergeCell ref="C96:J96"/>
    <mergeCell ref="B91:C91"/>
    <mergeCell ref="J91:J92"/>
    <mergeCell ref="K91:K92"/>
    <mergeCell ref="B92:C92"/>
    <mergeCell ref="A93:B93"/>
    <mergeCell ref="C93:J93"/>
    <mergeCell ref="A100:B100"/>
    <mergeCell ref="C100:J100"/>
    <mergeCell ref="A101:B101"/>
    <mergeCell ref="C101:J101"/>
    <mergeCell ref="B102:C102"/>
    <mergeCell ref="J102:J110"/>
    <mergeCell ref="B97:C97"/>
    <mergeCell ref="J97:J98"/>
    <mergeCell ref="K97:K98"/>
    <mergeCell ref="B98:C98"/>
    <mergeCell ref="A99:B99"/>
    <mergeCell ref="C99:J99"/>
    <mergeCell ref="A111:R111"/>
    <mergeCell ref="K102:K110"/>
    <mergeCell ref="B103:C103"/>
    <mergeCell ref="B104:C104"/>
    <mergeCell ref="B105:C105"/>
    <mergeCell ref="B106:C106"/>
    <mergeCell ref="B107:C107"/>
    <mergeCell ref="B108:C108"/>
    <mergeCell ref="B109:C109"/>
    <mergeCell ref="B110:C110"/>
  </mergeCells>
  <pageMargins left="0.7" right="0.7" top="0.75" bottom="0.75" header="0.3" footer="0.3"/>
  <pageSetup orientation="portrait" horizontalDpi="300" verticalDpi="300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5"/>
  <sheetViews>
    <sheetView zoomScale="115" zoomScaleNormal="115" workbookViewId="0">
      <pane xSplit="3" ySplit="9" topLeftCell="M56" activePane="bottomRight" state="frozen"/>
      <selection pane="topRight" activeCell="D1" sqref="D1"/>
      <selection pane="bottomLeft" activeCell="A10" sqref="A10"/>
      <selection pane="bottomRight" activeCell="O57" sqref="O57"/>
    </sheetView>
  </sheetViews>
  <sheetFormatPr baseColWidth="10" defaultRowHeight="12.75" x14ac:dyDescent="0.2"/>
  <cols>
    <col min="1" max="1" width="6" customWidth="1"/>
    <col min="2" max="2" width="6.140625" customWidth="1"/>
    <col min="3" max="3" width="32.85546875" customWidth="1"/>
    <col min="4" max="4" width="22.7109375" customWidth="1"/>
    <col min="5" max="5" width="11.42578125" style="14" bestFit="1" customWidth="1"/>
    <col min="6" max="6" width="20" style="14" bestFit="1" customWidth="1"/>
    <col min="7" max="7" width="14.42578125" style="18" customWidth="1"/>
    <col min="8" max="8" width="10.85546875" style="14" hidden="1" customWidth="1"/>
    <col min="9" max="9" width="10.85546875" style="14" customWidth="1"/>
    <col min="10" max="10" width="13.5703125" customWidth="1"/>
    <col min="11" max="11" width="8.5703125" customWidth="1"/>
    <col min="12" max="12" width="19" customWidth="1"/>
    <col min="13" max="13" width="18" customWidth="1"/>
    <col min="14" max="14" width="16.85546875" customWidth="1"/>
    <col min="15" max="15" width="18.7109375" customWidth="1"/>
    <col min="16" max="16" width="16.85546875" customWidth="1"/>
    <col min="17" max="17" width="19.5703125" customWidth="1"/>
    <col min="18" max="18" width="18" bestFit="1" customWidth="1"/>
    <col min="19" max="19" width="18.42578125" style="23" customWidth="1"/>
    <col min="20" max="20" width="8.5703125" customWidth="1"/>
  </cols>
  <sheetData>
    <row r="1" spans="1:20" ht="31.5" customHeight="1" x14ac:dyDescent="0.2">
      <c r="A1" s="204" t="s">
        <v>27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</row>
    <row r="2" spans="1:20" ht="12.75" customHeight="1" x14ac:dyDescent="0.2">
      <c r="A2" s="206" t="s">
        <v>3</v>
      </c>
      <c r="B2" s="206"/>
      <c r="C2" s="206" t="s">
        <v>1</v>
      </c>
      <c r="D2" s="206" t="s">
        <v>2</v>
      </c>
      <c r="E2" s="206" t="s">
        <v>4</v>
      </c>
      <c r="F2" s="200" t="s">
        <v>22</v>
      </c>
      <c r="G2" s="246" t="s">
        <v>28</v>
      </c>
      <c r="H2" s="201" t="s">
        <v>25</v>
      </c>
      <c r="I2" s="200" t="s">
        <v>29</v>
      </c>
      <c r="J2" s="200" t="s">
        <v>7</v>
      </c>
      <c r="K2" s="200" t="s">
        <v>19</v>
      </c>
      <c r="L2" s="199" t="s">
        <v>14</v>
      </c>
      <c r="M2" s="199"/>
      <c r="N2" s="199"/>
      <c r="O2" s="199"/>
      <c r="P2" s="199"/>
      <c r="Q2" s="199"/>
      <c r="R2" s="199"/>
      <c r="S2" s="199"/>
      <c r="T2" s="207" t="s">
        <v>13</v>
      </c>
    </row>
    <row r="3" spans="1:20" ht="12.75" customHeight="1" x14ac:dyDescent="0.2">
      <c r="A3" s="206"/>
      <c r="B3" s="206"/>
      <c r="C3" s="206"/>
      <c r="D3" s="206"/>
      <c r="E3" s="206"/>
      <c r="F3" s="200"/>
      <c r="G3" s="246"/>
      <c r="H3" s="202"/>
      <c r="I3" s="200"/>
      <c r="J3" s="200"/>
      <c r="K3" s="200"/>
      <c r="L3" s="199" t="s">
        <v>8</v>
      </c>
      <c r="M3" s="199"/>
      <c r="N3" s="199" t="s">
        <v>11</v>
      </c>
      <c r="O3" s="199"/>
      <c r="P3" s="208" t="s">
        <v>16</v>
      </c>
      <c r="Q3" s="198" t="s">
        <v>12</v>
      </c>
      <c r="R3" s="198" t="s">
        <v>17</v>
      </c>
      <c r="S3" s="198" t="s">
        <v>0</v>
      </c>
      <c r="T3" s="207"/>
    </row>
    <row r="4" spans="1:20" ht="12.75" customHeight="1" x14ac:dyDescent="0.2">
      <c r="A4" s="206"/>
      <c r="B4" s="206"/>
      <c r="C4" s="206"/>
      <c r="D4" s="206"/>
      <c r="E4" s="206"/>
      <c r="F4" s="200"/>
      <c r="G4" s="246"/>
      <c r="H4" s="202"/>
      <c r="I4" s="200"/>
      <c r="J4" s="200"/>
      <c r="K4" s="200"/>
      <c r="L4" s="198" t="s">
        <v>9</v>
      </c>
      <c r="M4" s="198" t="s">
        <v>15</v>
      </c>
      <c r="N4" s="198" t="s">
        <v>18</v>
      </c>
      <c r="O4" s="198" t="s">
        <v>10</v>
      </c>
      <c r="P4" s="208"/>
      <c r="Q4" s="198"/>
      <c r="R4" s="198"/>
      <c r="S4" s="198"/>
      <c r="T4" s="207"/>
    </row>
    <row r="5" spans="1:20" ht="12.75" customHeight="1" x14ac:dyDescent="0.2">
      <c r="A5" s="206"/>
      <c r="B5" s="206"/>
      <c r="C5" s="206"/>
      <c r="D5" s="206"/>
      <c r="E5" s="206"/>
      <c r="F5" s="200"/>
      <c r="G5" s="246"/>
      <c r="H5" s="203"/>
      <c r="I5" s="200"/>
      <c r="J5" s="200"/>
      <c r="K5" s="200"/>
      <c r="L5" s="198"/>
      <c r="M5" s="198"/>
      <c r="N5" s="198"/>
      <c r="O5" s="198"/>
      <c r="P5" s="208"/>
      <c r="Q5" s="198"/>
      <c r="R5" s="198"/>
      <c r="S5" s="198"/>
      <c r="T5" s="207"/>
    </row>
    <row r="6" spans="1:20" ht="12.75" customHeight="1" thickBot="1" x14ac:dyDescent="0.25">
      <c r="A6" s="36"/>
      <c r="B6" s="36"/>
      <c r="C6" s="36"/>
      <c r="D6" s="36"/>
      <c r="E6" s="36"/>
      <c r="F6" s="32"/>
      <c r="G6" s="35"/>
      <c r="H6" s="34"/>
      <c r="I6" s="32"/>
      <c r="J6" s="32"/>
      <c r="K6" s="32"/>
      <c r="L6" s="33"/>
      <c r="M6" s="33"/>
      <c r="N6" s="33"/>
      <c r="O6" s="33"/>
      <c r="P6" s="38"/>
      <c r="Q6" s="33"/>
      <c r="R6" s="33"/>
      <c r="S6" s="33"/>
      <c r="T6" s="37"/>
    </row>
    <row r="7" spans="1:20" s="2" customFormat="1" ht="13.5" thickBot="1" x14ac:dyDescent="0.25">
      <c r="A7" s="240" t="s">
        <v>30</v>
      </c>
      <c r="B7" s="240"/>
      <c r="C7" s="245" t="s">
        <v>31</v>
      </c>
      <c r="D7" s="245"/>
      <c r="E7" s="245"/>
      <c r="F7" s="245"/>
      <c r="G7" s="245"/>
      <c r="H7" s="245"/>
      <c r="I7" s="245"/>
      <c r="J7" s="245"/>
      <c r="K7" s="31"/>
      <c r="L7" s="3">
        <f>+L8+L18</f>
        <v>1699865459.05</v>
      </c>
      <c r="M7" s="3">
        <f t="shared" ref="M7:Q7" si="0">+M8+M18</f>
        <v>0</v>
      </c>
      <c r="N7" s="3">
        <f t="shared" si="0"/>
        <v>0</v>
      </c>
      <c r="O7" s="3">
        <f t="shared" si="0"/>
        <v>1086923418</v>
      </c>
      <c r="P7" s="3">
        <f t="shared" si="0"/>
        <v>12947070.449999999</v>
      </c>
      <c r="Q7" s="3">
        <f t="shared" si="0"/>
        <v>600000000</v>
      </c>
      <c r="R7" s="3"/>
      <c r="S7" s="3">
        <f>+S8+S18</f>
        <v>3399735947.5</v>
      </c>
      <c r="T7" s="190"/>
    </row>
    <row r="8" spans="1:20" s="49" customFormat="1" x14ac:dyDescent="0.2">
      <c r="A8" s="188" t="s">
        <v>5</v>
      </c>
      <c r="B8" s="188"/>
      <c r="C8" s="189" t="s">
        <v>684</v>
      </c>
      <c r="D8" s="189"/>
      <c r="E8" s="189"/>
      <c r="F8" s="189"/>
      <c r="G8" s="189"/>
      <c r="H8" s="189"/>
      <c r="I8" s="189"/>
      <c r="J8" s="189"/>
      <c r="K8" s="165"/>
      <c r="L8" s="4">
        <f>+L9</f>
        <v>0</v>
      </c>
      <c r="M8" s="4">
        <f t="shared" ref="M8:S8" si="1">+M9</f>
        <v>0</v>
      </c>
      <c r="N8" s="4">
        <f t="shared" si="1"/>
        <v>0</v>
      </c>
      <c r="O8" s="4">
        <f t="shared" si="1"/>
        <v>986923418</v>
      </c>
      <c r="P8" s="4">
        <f t="shared" si="1"/>
        <v>0</v>
      </c>
      <c r="Q8" s="4">
        <f t="shared" si="1"/>
        <v>0</v>
      </c>
      <c r="R8" s="4"/>
      <c r="S8" s="4">
        <f t="shared" si="1"/>
        <v>986923418</v>
      </c>
      <c r="T8" s="190"/>
    </row>
    <row r="9" spans="1:20" s="49" customFormat="1" x14ac:dyDescent="0.2">
      <c r="A9" s="172" t="s">
        <v>6</v>
      </c>
      <c r="B9" s="172"/>
      <c r="C9" s="173" t="s">
        <v>685</v>
      </c>
      <c r="D9" s="173"/>
      <c r="E9" s="173"/>
      <c r="F9" s="173"/>
      <c r="G9" s="173"/>
      <c r="H9" s="173"/>
      <c r="I9" s="173"/>
      <c r="J9" s="173"/>
      <c r="K9" s="164"/>
      <c r="L9" s="5">
        <f>+L10+L12</f>
        <v>0</v>
      </c>
      <c r="M9" s="5">
        <f t="shared" ref="M9:O9" si="2">+M10+M12</f>
        <v>0</v>
      </c>
      <c r="N9" s="5">
        <f t="shared" si="2"/>
        <v>0</v>
      </c>
      <c r="O9" s="5">
        <f t="shared" si="2"/>
        <v>986923418</v>
      </c>
      <c r="P9" s="5">
        <f>+P10+P12</f>
        <v>0</v>
      </c>
      <c r="Q9" s="5">
        <f t="shared" ref="Q9" si="3">+Q10+Q12</f>
        <v>0</v>
      </c>
      <c r="R9" s="5"/>
      <c r="S9" s="5">
        <f t="shared" ref="S9" si="4">+S10+S12</f>
        <v>986923418</v>
      </c>
      <c r="T9" s="190"/>
    </row>
    <row r="10" spans="1:20" s="49" customFormat="1" ht="22.5" customHeight="1" x14ac:dyDescent="0.2">
      <c r="A10" s="24" t="s">
        <v>20</v>
      </c>
      <c r="B10" s="174" t="s">
        <v>686</v>
      </c>
      <c r="C10" s="174"/>
      <c r="D10" s="25" t="s">
        <v>687</v>
      </c>
      <c r="E10" s="57">
        <v>0.62</v>
      </c>
      <c r="F10" s="26"/>
      <c r="G10" s="166">
        <f>SUM(G11)</f>
        <v>0</v>
      </c>
      <c r="H10" s="28"/>
      <c r="I10" s="57">
        <v>0.7</v>
      </c>
      <c r="J10" s="178" t="s">
        <v>120</v>
      </c>
      <c r="K10" s="175" t="s">
        <v>68</v>
      </c>
      <c r="L10" s="29">
        <f>+L11</f>
        <v>0</v>
      </c>
      <c r="M10" s="29">
        <f t="shared" ref="M10:S10" si="5">+M11</f>
        <v>0</v>
      </c>
      <c r="N10" s="29">
        <f t="shared" si="5"/>
        <v>0</v>
      </c>
      <c r="O10" s="29">
        <f t="shared" si="5"/>
        <v>0</v>
      </c>
      <c r="P10" s="29">
        <f t="shared" si="5"/>
        <v>0</v>
      </c>
      <c r="Q10" s="29">
        <f t="shared" si="5"/>
        <v>0</v>
      </c>
      <c r="R10" s="29"/>
      <c r="S10" s="29">
        <f t="shared" si="5"/>
        <v>0</v>
      </c>
      <c r="T10" s="190"/>
    </row>
    <row r="11" spans="1:20" s="49" customFormat="1" ht="34.5" customHeight="1" x14ac:dyDescent="0.2">
      <c r="A11" s="8" t="s">
        <v>21</v>
      </c>
      <c r="B11" s="181" t="s">
        <v>688</v>
      </c>
      <c r="C11" s="181"/>
      <c r="D11" s="6" t="s">
        <v>689</v>
      </c>
      <c r="E11" s="11" t="s">
        <v>23</v>
      </c>
      <c r="F11" s="11"/>
      <c r="G11" s="151">
        <v>0</v>
      </c>
      <c r="H11" s="11" t="s">
        <v>24</v>
      </c>
      <c r="I11" s="11">
        <v>0</v>
      </c>
      <c r="J11" s="179"/>
      <c r="K11" s="176"/>
      <c r="L11" s="7">
        <v>0</v>
      </c>
      <c r="M11" s="7"/>
      <c r="N11" s="7"/>
      <c r="O11" s="7">
        <v>0</v>
      </c>
      <c r="P11" s="7">
        <v>0</v>
      </c>
      <c r="Q11" s="7">
        <v>0</v>
      </c>
      <c r="R11" s="7"/>
      <c r="S11" s="21">
        <f t="shared" ref="S11:S17" si="6">SUM(L11:R11)</f>
        <v>0</v>
      </c>
      <c r="T11" s="190"/>
    </row>
    <row r="12" spans="1:20" s="23" customFormat="1" ht="34.5" customHeight="1" x14ac:dyDescent="0.2">
      <c r="A12" s="24" t="s">
        <v>20</v>
      </c>
      <c r="B12" s="174" t="s">
        <v>690</v>
      </c>
      <c r="C12" s="174"/>
      <c r="D12" s="25" t="s">
        <v>691</v>
      </c>
      <c r="E12" s="99">
        <v>0.86160000000000003</v>
      </c>
      <c r="F12" s="26"/>
      <c r="G12" s="166">
        <f>SUM(G13:G17)</f>
        <v>1360248117</v>
      </c>
      <c r="H12" s="26"/>
      <c r="I12" s="57">
        <v>0.9</v>
      </c>
      <c r="J12" s="179"/>
      <c r="K12" s="176"/>
      <c r="L12" s="97">
        <f>SUM(L13:L17)</f>
        <v>0</v>
      </c>
      <c r="M12" s="97">
        <f t="shared" ref="M12:Q12" si="7">SUM(M13:M17)</f>
        <v>0</v>
      </c>
      <c r="N12" s="97">
        <f t="shared" si="7"/>
        <v>0</v>
      </c>
      <c r="O12" s="97">
        <f t="shared" si="7"/>
        <v>986923418</v>
      </c>
      <c r="P12" s="97">
        <f t="shared" si="7"/>
        <v>0</v>
      </c>
      <c r="Q12" s="97">
        <f t="shared" si="7"/>
        <v>0</v>
      </c>
      <c r="R12" s="97"/>
      <c r="S12" s="97">
        <f t="shared" si="6"/>
        <v>986923418</v>
      </c>
      <c r="T12" s="190"/>
    </row>
    <row r="13" spans="1:20" s="49" customFormat="1" ht="34.5" customHeight="1" x14ac:dyDescent="0.2">
      <c r="A13" s="8" t="s">
        <v>21</v>
      </c>
      <c r="B13" s="181" t="s">
        <v>692</v>
      </c>
      <c r="C13" s="181"/>
      <c r="D13" s="6" t="s">
        <v>693</v>
      </c>
      <c r="E13" s="11" t="s">
        <v>23</v>
      </c>
      <c r="F13" s="11"/>
      <c r="G13" s="151">
        <v>0</v>
      </c>
      <c r="H13" s="11" t="s">
        <v>24</v>
      </c>
      <c r="I13" s="11">
        <v>0</v>
      </c>
      <c r="J13" s="179"/>
      <c r="K13" s="176"/>
      <c r="L13" s="7">
        <v>0</v>
      </c>
      <c r="M13" s="7"/>
      <c r="N13" s="7"/>
      <c r="O13" s="7">
        <v>0</v>
      </c>
      <c r="P13" s="7">
        <v>0</v>
      </c>
      <c r="Q13" s="7">
        <v>0</v>
      </c>
      <c r="R13" s="7"/>
      <c r="S13" s="21">
        <f t="shared" si="6"/>
        <v>0</v>
      </c>
      <c r="T13" s="190"/>
    </row>
    <row r="14" spans="1:20" s="49" customFormat="1" ht="34.5" customHeight="1" x14ac:dyDescent="0.2">
      <c r="A14" s="8" t="s">
        <v>21</v>
      </c>
      <c r="B14" s="181" t="s">
        <v>694</v>
      </c>
      <c r="C14" s="181"/>
      <c r="D14" s="6" t="s">
        <v>695</v>
      </c>
      <c r="E14" s="11" t="s">
        <v>23</v>
      </c>
      <c r="F14" s="11"/>
      <c r="G14" s="151">
        <v>803000000</v>
      </c>
      <c r="H14" s="11" t="s">
        <v>24</v>
      </c>
      <c r="I14" s="100">
        <v>0.9</v>
      </c>
      <c r="J14" s="179"/>
      <c r="K14" s="176"/>
      <c r="L14" s="7">
        <v>0</v>
      </c>
      <c r="M14" s="7"/>
      <c r="N14" s="7"/>
      <c r="O14" s="7">
        <f>800000000+173737589+13185829</f>
        <v>986923418</v>
      </c>
      <c r="P14" s="7">
        <v>0</v>
      </c>
      <c r="Q14" s="7">
        <v>0</v>
      </c>
      <c r="R14" s="7" t="s">
        <v>871</v>
      </c>
      <c r="S14" s="21">
        <f t="shared" si="6"/>
        <v>986923418</v>
      </c>
      <c r="T14" s="190"/>
    </row>
    <row r="15" spans="1:20" s="49" customFormat="1" ht="34.5" customHeight="1" x14ac:dyDescent="0.2">
      <c r="A15" s="8" t="s">
        <v>21</v>
      </c>
      <c r="B15" s="181" t="s">
        <v>696</v>
      </c>
      <c r="C15" s="181"/>
      <c r="D15" s="6" t="s">
        <v>697</v>
      </c>
      <c r="E15" s="11" t="s">
        <v>23</v>
      </c>
      <c r="F15" s="11"/>
      <c r="G15" s="151">
        <v>200000000</v>
      </c>
      <c r="H15" s="11" t="s">
        <v>24</v>
      </c>
      <c r="I15" s="11">
        <v>1</v>
      </c>
      <c r="J15" s="179"/>
      <c r="K15" s="176"/>
      <c r="L15" s="7">
        <v>0</v>
      </c>
      <c r="M15" s="7"/>
      <c r="N15" s="7"/>
      <c r="O15" s="7">
        <v>0</v>
      </c>
      <c r="P15" s="7">
        <v>0</v>
      </c>
      <c r="Q15" s="7">
        <v>0</v>
      </c>
      <c r="R15" s="7"/>
      <c r="S15" s="21">
        <f t="shared" si="6"/>
        <v>0</v>
      </c>
      <c r="T15" s="190"/>
    </row>
    <row r="16" spans="1:20" s="49" customFormat="1" ht="34.5" customHeight="1" x14ac:dyDescent="0.2">
      <c r="A16" s="8" t="s">
        <v>21</v>
      </c>
      <c r="B16" s="181" t="s">
        <v>698</v>
      </c>
      <c r="C16" s="181"/>
      <c r="D16" s="6" t="s">
        <v>698</v>
      </c>
      <c r="E16" s="11" t="s">
        <v>23</v>
      </c>
      <c r="F16" s="11"/>
      <c r="G16" s="151">
        <v>0</v>
      </c>
      <c r="H16" s="11" t="s">
        <v>24</v>
      </c>
      <c r="I16" s="11">
        <v>0</v>
      </c>
      <c r="J16" s="179"/>
      <c r="K16" s="176"/>
      <c r="L16" s="7">
        <v>0</v>
      </c>
      <c r="M16" s="7"/>
      <c r="N16" s="7"/>
      <c r="O16" s="7">
        <v>0</v>
      </c>
      <c r="P16" s="7">
        <v>0</v>
      </c>
      <c r="Q16" s="7">
        <v>0</v>
      </c>
      <c r="R16" s="7"/>
      <c r="S16" s="21">
        <f t="shared" si="6"/>
        <v>0</v>
      </c>
      <c r="T16" s="190"/>
    </row>
    <row r="17" spans="1:20" s="49" customFormat="1" x14ac:dyDescent="0.2">
      <c r="A17" s="8" t="s">
        <v>21</v>
      </c>
      <c r="B17" s="181" t="s">
        <v>699</v>
      </c>
      <c r="C17" s="181"/>
      <c r="D17" s="6" t="s">
        <v>700</v>
      </c>
      <c r="E17" s="11" t="s">
        <v>23</v>
      </c>
      <c r="F17" s="11"/>
      <c r="G17" s="151">
        <v>357248117</v>
      </c>
      <c r="H17" s="11" t="s">
        <v>24</v>
      </c>
      <c r="I17" s="11">
        <v>0</v>
      </c>
      <c r="J17" s="180"/>
      <c r="K17" s="177"/>
      <c r="L17" s="7">
        <v>0</v>
      </c>
      <c r="M17" s="7"/>
      <c r="N17" s="7"/>
      <c r="O17" s="7">
        <v>0</v>
      </c>
      <c r="P17" s="7">
        <v>0</v>
      </c>
      <c r="Q17" s="7">
        <v>0</v>
      </c>
      <c r="R17" s="7"/>
      <c r="S17" s="21">
        <f t="shared" si="6"/>
        <v>0</v>
      </c>
      <c r="T17" s="190"/>
    </row>
    <row r="18" spans="1:20" s="23" customFormat="1" x14ac:dyDescent="0.2">
      <c r="A18" s="188" t="s">
        <v>5</v>
      </c>
      <c r="B18" s="188"/>
      <c r="C18" s="189" t="s">
        <v>32</v>
      </c>
      <c r="D18" s="189"/>
      <c r="E18" s="189"/>
      <c r="F18" s="189"/>
      <c r="G18" s="189"/>
      <c r="H18" s="189"/>
      <c r="I18" s="189"/>
      <c r="J18" s="189"/>
      <c r="K18" s="165"/>
      <c r="L18" s="4">
        <f>+L19</f>
        <v>1699865459.05</v>
      </c>
      <c r="M18" s="4">
        <f t="shared" ref="M18:S18" si="8">+M19</f>
        <v>0</v>
      </c>
      <c r="N18" s="4">
        <f t="shared" si="8"/>
        <v>0</v>
      </c>
      <c r="O18" s="4">
        <f t="shared" si="8"/>
        <v>100000000</v>
      </c>
      <c r="P18" s="4">
        <f t="shared" si="8"/>
        <v>12947070.449999999</v>
      </c>
      <c r="Q18" s="4">
        <f t="shared" si="8"/>
        <v>600000000</v>
      </c>
      <c r="R18" s="4"/>
      <c r="S18" s="4">
        <f t="shared" si="8"/>
        <v>2412812529.5</v>
      </c>
      <c r="T18" s="190"/>
    </row>
    <row r="19" spans="1:20" s="23" customFormat="1" x14ac:dyDescent="0.2">
      <c r="A19" s="172" t="s">
        <v>6</v>
      </c>
      <c r="B19" s="172"/>
      <c r="C19" s="173" t="s">
        <v>701</v>
      </c>
      <c r="D19" s="173"/>
      <c r="E19" s="173"/>
      <c r="F19" s="173"/>
      <c r="G19" s="173"/>
      <c r="H19" s="173"/>
      <c r="I19" s="173"/>
      <c r="J19" s="173"/>
      <c r="K19" s="164"/>
      <c r="L19" s="5">
        <f>+L20+L29+L39</f>
        <v>1699865459.05</v>
      </c>
      <c r="M19" s="5">
        <f t="shared" ref="M19:S19" si="9">+M20+M29+M39</f>
        <v>0</v>
      </c>
      <c r="N19" s="5">
        <f t="shared" si="9"/>
        <v>0</v>
      </c>
      <c r="O19" s="5">
        <f t="shared" si="9"/>
        <v>100000000</v>
      </c>
      <c r="P19" s="5">
        <f t="shared" si="9"/>
        <v>12947070.449999999</v>
      </c>
      <c r="Q19" s="5">
        <f t="shared" si="9"/>
        <v>600000000</v>
      </c>
      <c r="R19" s="5"/>
      <c r="S19" s="5">
        <f t="shared" si="9"/>
        <v>2412812529.5</v>
      </c>
      <c r="T19" s="190"/>
    </row>
    <row r="20" spans="1:20" s="23" customFormat="1" ht="22.5" customHeight="1" x14ac:dyDescent="0.2">
      <c r="A20" s="24" t="s">
        <v>20</v>
      </c>
      <c r="B20" s="174" t="s">
        <v>702</v>
      </c>
      <c r="C20" s="174"/>
      <c r="D20" s="25" t="s">
        <v>703</v>
      </c>
      <c r="E20" s="99">
        <v>0.75009999999999999</v>
      </c>
      <c r="F20" s="26"/>
      <c r="G20" s="166">
        <f>SUM(G21:G28)</f>
        <v>5194760000</v>
      </c>
      <c r="H20" s="26"/>
      <c r="I20" s="58">
        <v>0.8</v>
      </c>
      <c r="J20" s="178" t="s">
        <v>119</v>
      </c>
      <c r="K20" s="175" t="s">
        <v>704</v>
      </c>
      <c r="L20" s="27">
        <f>SUM(L21:L28)</f>
        <v>701310271.04999995</v>
      </c>
      <c r="M20" s="27">
        <f t="shared" ref="M20:S20" si="10">SUM(M21:M28)</f>
        <v>0</v>
      </c>
      <c r="N20" s="27">
        <f t="shared" si="10"/>
        <v>0</v>
      </c>
      <c r="O20" s="27">
        <f t="shared" si="10"/>
        <v>100000000</v>
      </c>
      <c r="P20" s="27">
        <f t="shared" si="10"/>
        <v>12947070.449999999</v>
      </c>
      <c r="Q20" s="27">
        <f t="shared" si="10"/>
        <v>407092019</v>
      </c>
      <c r="R20" s="27"/>
      <c r="S20" s="27">
        <f t="shared" si="10"/>
        <v>1221349360.5</v>
      </c>
      <c r="T20" s="190"/>
    </row>
    <row r="21" spans="1:20" s="49" customFormat="1" ht="34.5" customHeight="1" x14ac:dyDescent="0.2">
      <c r="A21" s="8" t="s">
        <v>21</v>
      </c>
      <c r="B21" s="181" t="s">
        <v>705</v>
      </c>
      <c r="C21" s="181"/>
      <c r="D21" s="6" t="s">
        <v>705</v>
      </c>
      <c r="E21" s="11" t="s">
        <v>23</v>
      </c>
      <c r="F21" s="11"/>
      <c r="G21" s="151">
        <v>194760000</v>
      </c>
      <c r="H21" s="11" t="s">
        <v>24</v>
      </c>
      <c r="I21" s="11">
        <v>7686</v>
      </c>
      <c r="J21" s="179"/>
      <c r="K21" s="176"/>
      <c r="L21" s="7">
        <f>700100000+1203117.05+7154</f>
        <v>701310271.04999995</v>
      </c>
      <c r="M21" s="7"/>
      <c r="N21" s="7"/>
      <c r="O21" s="7">
        <v>0</v>
      </c>
      <c r="P21" s="7">
        <v>12947070.449999999</v>
      </c>
      <c r="Q21" s="7">
        <v>173354430</v>
      </c>
      <c r="R21" s="7" t="s">
        <v>885</v>
      </c>
      <c r="S21" s="21">
        <f t="shared" ref="S21:S28" si="11">SUM(L21:R21)</f>
        <v>887611771.5</v>
      </c>
      <c r="T21" s="190"/>
    </row>
    <row r="22" spans="1:20" s="49" customFormat="1" ht="34.5" customHeight="1" x14ac:dyDescent="0.2">
      <c r="A22" s="8" t="s">
        <v>21</v>
      </c>
      <c r="B22" s="181" t="s">
        <v>707</v>
      </c>
      <c r="C22" s="181"/>
      <c r="D22" s="6" t="s">
        <v>707</v>
      </c>
      <c r="E22" s="11" t="s">
        <v>23</v>
      </c>
      <c r="F22" s="11"/>
      <c r="G22" s="151">
        <v>2500000000</v>
      </c>
      <c r="H22" s="11" t="s">
        <v>24</v>
      </c>
      <c r="I22" s="11">
        <v>750</v>
      </c>
      <c r="J22" s="179"/>
      <c r="K22" s="176"/>
      <c r="L22" s="7">
        <v>0</v>
      </c>
      <c r="M22" s="7"/>
      <c r="N22" s="7"/>
      <c r="O22" s="7">
        <v>0</v>
      </c>
      <c r="P22" s="7">
        <v>0</v>
      </c>
      <c r="Q22" s="7">
        <v>0</v>
      </c>
      <c r="R22" s="7"/>
      <c r="S22" s="21">
        <f t="shared" si="11"/>
        <v>0</v>
      </c>
      <c r="T22" s="190"/>
    </row>
    <row r="23" spans="1:20" s="49" customFormat="1" ht="34.5" customHeight="1" x14ac:dyDescent="0.2">
      <c r="A23" s="8" t="s">
        <v>21</v>
      </c>
      <c r="B23" s="181" t="s">
        <v>708</v>
      </c>
      <c r="C23" s="181"/>
      <c r="D23" s="6" t="s">
        <v>708</v>
      </c>
      <c r="E23" s="11" t="s">
        <v>23</v>
      </c>
      <c r="F23" s="11"/>
      <c r="G23" s="151">
        <v>500000000</v>
      </c>
      <c r="H23" s="11" t="s">
        <v>24</v>
      </c>
      <c r="I23" s="11">
        <v>1</v>
      </c>
      <c r="J23" s="179"/>
      <c r="K23" s="176"/>
      <c r="L23" s="7"/>
      <c r="M23" s="7"/>
      <c r="N23" s="7"/>
      <c r="O23" s="7"/>
      <c r="P23" s="7">
        <v>0</v>
      </c>
      <c r="Q23" s="7">
        <v>233737589</v>
      </c>
      <c r="R23" s="10" t="s">
        <v>709</v>
      </c>
      <c r="S23" s="21">
        <f t="shared" si="11"/>
        <v>233737589</v>
      </c>
      <c r="T23" s="190"/>
    </row>
    <row r="24" spans="1:20" s="49" customFormat="1" ht="34.5" customHeight="1" x14ac:dyDescent="0.2">
      <c r="A24" s="8" t="s">
        <v>21</v>
      </c>
      <c r="B24" s="181" t="s">
        <v>710</v>
      </c>
      <c r="C24" s="181"/>
      <c r="D24" s="6" t="s">
        <v>710</v>
      </c>
      <c r="E24" s="11" t="s">
        <v>23</v>
      </c>
      <c r="F24" s="11"/>
      <c r="G24" s="151">
        <v>1000000000</v>
      </c>
      <c r="H24" s="11" t="s">
        <v>24</v>
      </c>
      <c r="I24" s="11">
        <v>5</v>
      </c>
      <c r="J24" s="179"/>
      <c r="K24" s="176"/>
      <c r="L24" s="7">
        <v>0</v>
      </c>
      <c r="M24" s="7"/>
      <c r="N24" s="7"/>
      <c r="O24" s="7">
        <v>0</v>
      </c>
      <c r="P24" s="7">
        <v>0</v>
      </c>
      <c r="Q24" s="7">
        <v>0</v>
      </c>
      <c r="R24" s="7"/>
      <c r="S24" s="21">
        <f t="shared" si="11"/>
        <v>0</v>
      </c>
      <c r="T24" s="190"/>
    </row>
    <row r="25" spans="1:20" s="49" customFormat="1" ht="34.5" customHeight="1" x14ac:dyDescent="0.2">
      <c r="A25" s="8" t="s">
        <v>21</v>
      </c>
      <c r="B25" s="181" t="s">
        <v>711</v>
      </c>
      <c r="C25" s="181"/>
      <c r="D25" s="6" t="s">
        <v>711</v>
      </c>
      <c r="E25" s="11" t="s">
        <v>23</v>
      </c>
      <c r="F25" s="11"/>
      <c r="G25" s="151">
        <v>0</v>
      </c>
      <c r="H25" s="11" t="s">
        <v>24</v>
      </c>
      <c r="I25" s="11">
        <v>0</v>
      </c>
      <c r="J25" s="179"/>
      <c r="K25" s="176"/>
      <c r="L25" s="7">
        <v>0</v>
      </c>
      <c r="M25" s="7"/>
      <c r="N25" s="7"/>
      <c r="O25" s="7">
        <v>100000000</v>
      </c>
      <c r="P25" s="7">
        <v>0</v>
      </c>
      <c r="Q25" s="7">
        <v>0</v>
      </c>
      <c r="R25" s="7"/>
      <c r="S25" s="21">
        <f t="shared" si="11"/>
        <v>100000000</v>
      </c>
      <c r="T25" s="190"/>
    </row>
    <row r="26" spans="1:20" s="49" customFormat="1" ht="34.5" customHeight="1" x14ac:dyDescent="0.2">
      <c r="A26" s="8" t="s">
        <v>21</v>
      </c>
      <c r="B26" s="181" t="s">
        <v>712</v>
      </c>
      <c r="C26" s="181"/>
      <c r="D26" s="6" t="s">
        <v>712</v>
      </c>
      <c r="E26" s="11" t="s">
        <v>23</v>
      </c>
      <c r="F26" s="11"/>
      <c r="G26" s="151">
        <v>1000000000</v>
      </c>
      <c r="H26" s="11" t="s">
        <v>24</v>
      </c>
      <c r="I26" s="11">
        <v>1</v>
      </c>
      <c r="J26" s="179"/>
      <c r="K26" s="176"/>
      <c r="L26" s="7">
        <v>0</v>
      </c>
      <c r="M26" s="7"/>
      <c r="N26" s="7"/>
      <c r="O26" s="7">
        <v>0</v>
      </c>
      <c r="P26" s="7">
        <v>0</v>
      </c>
      <c r="Q26" s="7">
        <v>0</v>
      </c>
      <c r="R26" s="7"/>
      <c r="S26" s="21">
        <f t="shared" si="11"/>
        <v>0</v>
      </c>
      <c r="T26" s="190"/>
    </row>
    <row r="27" spans="1:20" s="49" customFormat="1" ht="34.5" customHeight="1" x14ac:dyDescent="0.2">
      <c r="A27" s="8" t="s">
        <v>21</v>
      </c>
      <c r="B27" s="181" t="s">
        <v>713</v>
      </c>
      <c r="C27" s="181"/>
      <c r="D27" s="6" t="s">
        <v>713</v>
      </c>
      <c r="E27" s="11" t="s">
        <v>23</v>
      </c>
      <c r="F27" s="11"/>
      <c r="G27" s="151">
        <v>0</v>
      </c>
      <c r="H27" s="11" t="s">
        <v>24</v>
      </c>
      <c r="I27" s="11">
        <v>0</v>
      </c>
      <c r="J27" s="179"/>
      <c r="K27" s="176"/>
      <c r="L27" s="7">
        <v>0</v>
      </c>
      <c r="M27" s="7"/>
      <c r="N27" s="7"/>
      <c r="O27" s="7">
        <v>0</v>
      </c>
      <c r="P27" s="7">
        <v>0</v>
      </c>
      <c r="Q27" s="7">
        <v>0</v>
      </c>
      <c r="R27" s="7"/>
      <c r="S27" s="21">
        <f t="shared" si="11"/>
        <v>0</v>
      </c>
      <c r="T27" s="190"/>
    </row>
    <row r="28" spans="1:20" s="49" customFormat="1" ht="34.5" customHeight="1" x14ac:dyDescent="0.2">
      <c r="A28" s="8" t="s">
        <v>21</v>
      </c>
      <c r="B28" s="181" t="s">
        <v>714</v>
      </c>
      <c r="C28" s="181"/>
      <c r="D28" s="6" t="s">
        <v>714</v>
      </c>
      <c r="E28" s="11" t="s">
        <v>23</v>
      </c>
      <c r="F28" s="11"/>
      <c r="G28" s="151">
        <v>0</v>
      </c>
      <c r="H28" s="11" t="s">
        <v>24</v>
      </c>
      <c r="I28" s="11">
        <v>5</v>
      </c>
      <c r="J28" s="179"/>
      <c r="K28" s="176"/>
      <c r="L28" s="7">
        <v>0</v>
      </c>
      <c r="M28" s="7"/>
      <c r="N28" s="7"/>
      <c r="O28" s="7">
        <v>0</v>
      </c>
      <c r="P28" s="7">
        <v>0</v>
      </c>
      <c r="Q28" s="7">
        <v>0</v>
      </c>
      <c r="R28" s="7"/>
      <c r="S28" s="21">
        <f t="shared" si="11"/>
        <v>0</v>
      </c>
      <c r="T28" s="190"/>
    </row>
    <row r="29" spans="1:20" s="23" customFormat="1" ht="34.5" customHeight="1" x14ac:dyDescent="0.2">
      <c r="A29" s="24" t="s">
        <v>20</v>
      </c>
      <c r="B29" s="174" t="s">
        <v>715</v>
      </c>
      <c r="C29" s="174"/>
      <c r="D29" s="25" t="s">
        <v>716</v>
      </c>
      <c r="E29" s="99">
        <v>0.61599999999999999</v>
      </c>
      <c r="F29" s="98"/>
      <c r="G29" s="166">
        <f>SUM(G30:G38)</f>
        <v>1008540000</v>
      </c>
      <c r="H29" s="98" t="s">
        <v>24</v>
      </c>
      <c r="I29" s="101">
        <v>0.65</v>
      </c>
      <c r="J29" s="179" t="s">
        <v>119</v>
      </c>
      <c r="K29" s="176" t="s">
        <v>704</v>
      </c>
      <c r="L29" s="97">
        <f>SUM(L30:L38)</f>
        <v>375210142</v>
      </c>
      <c r="M29" s="97">
        <f t="shared" ref="M29:Q29" si="12">SUM(M30:M38)</f>
        <v>0</v>
      </c>
      <c r="N29" s="97">
        <f t="shared" si="12"/>
        <v>0</v>
      </c>
      <c r="O29" s="97">
        <f t="shared" si="12"/>
        <v>0</v>
      </c>
      <c r="P29" s="97">
        <f t="shared" si="12"/>
        <v>0</v>
      </c>
      <c r="Q29" s="97">
        <f t="shared" si="12"/>
        <v>0</v>
      </c>
      <c r="R29" s="97"/>
      <c r="S29" s="97">
        <f>SUM(S30:S38)</f>
        <v>375210142</v>
      </c>
      <c r="T29" s="190"/>
    </row>
    <row r="30" spans="1:20" s="49" customFormat="1" ht="34.5" customHeight="1" x14ac:dyDescent="0.2">
      <c r="A30" s="8" t="s">
        <v>21</v>
      </c>
      <c r="B30" s="181" t="s">
        <v>717</v>
      </c>
      <c r="C30" s="181"/>
      <c r="D30" s="6" t="s">
        <v>718</v>
      </c>
      <c r="E30" s="11" t="s">
        <v>23</v>
      </c>
      <c r="F30" s="11"/>
      <c r="G30" s="151">
        <v>508540000</v>
      </c>
      <c r="H30" s="11" t="s">
        <v>24</v>
      </c>
      <c r="I30" s="11">
        <v>7269</v>
      </c>
      <c r="J30" s="179"/>
      <c r="K30" s="176"/>
      <c r="L30" s="7">
        <v>375210142</v>
      </c>
      <c r="M30" s="7"/>
      <c r="N30" s="7"/>
      <c r="O30" s="7">
        <v>0</v>
      </c>
      <c r="P30" s="7">
        <v>0</v>
      </c>
      <c r="Q30" s="7">
        <v>0</v>
      </c>
      <c r="R30" s="7"/>
      <c r="S30" s="21">
        <f t="shared" ref="S30:S38" si="13">SUM(L30:R30)</f>
        <v>375210142</v>
      </c>
      <c r="T30" s="190"/>
    </row>
    <row r="31" spans="1:20" s="49" customFormat="1" ht="34.5" customHeight="1" x14ac:dyDescent="0.2">
      <c r="A31" s="8" t="s">
        <v>21</v>
      </c>
      <c r="B31" s="181" t="s">
        <v>719</v>
      </c>
      <c r="C31" s="181"/>
      <c r="D31" s="6" t="s">
        <v>720</v>
      </c>
      <c r="E31" s="11" t="s">
        <v>23</v>
      </c>
      <c r="F31" s="11"/>
      <c r="G31" s="151">
        <v>250000000</v>
      </c>
      <c r="H31" s="11" t="s">
        <v>24</v>
      </c>
      <c r="I31" s="11">
        <v>750</v>
      </c>
      <c r="J31" s="179"/>
      <c r="K31" s="176"/>
      <c r="L31" s="7">
        <v>0</v>
      </c>
      <c r="M31" s="7"/>
      <c r="N31" s="7"/>
      <c r="O31" s="7">
        <v>0</v>
      </c>
      <c r="P31" s="7">
        <v>0</v>
      </c>
      <c r="Q31" s="7">
        <v>0</v>
      </c>
      <c r="R31" s="7"/>
      <c r="S31" s="21">
        <f t="shared" si="13"/>
        <v>0</v>
      </c>
      <c r="T31" s="190"/>
    </row>
    <row r="32" spans="1:20" s="49" customFormat="1" ht="34.5" customHeight="1" x14ac:dyDescent="0.2">
      <c r="A32" s="8" t="s">
        <v>21</v>
      </c>
      <c r="B32" s="181" t="s">
        <v>721</v>
      </c>
      <c r="C32" s="181"/>
      <c r="D32" s="6" t="s">
        <v>722</v>
      </c>
      <c r="E32" s="11" t="s">
        <v>23</v>
      </c>
      <c r="F32" s="11"/>
      <c r="G32" s="151">
        <v>0</v>
      </c>
      <c r="H32" s="11" t="s">
        <v>24</v>
      </c>
      <c r="I32" s="11">
        <v>0</v>
      </c>
      <c r="J32" s="179"/>
      <c r="K32" s="176"/>
      <c r="L32" s="7">
        <v>0</v>
      </c>
      <c r="M32" s="7"/>
      <c r="N32" s="7"/>
      <c r="O32" s="7">
        <v>0</v>
      </c>
      <c r="P32" s="7">
        <v>0</v>
      </c>
      <c r="Q32" s="7">
        <v>0</v>
      </c>
      <c r="R32" s="7"/>
      <c r="S32" s="21">
        <f t="shared" si="13"/>
        <v>0</v>
      </c>
      <c r="T32" s="190"/>
    </row>
    <row r="33" spans="1:20" s="49" customFormat="1" ht="34.5" customHeight="1" x14ac:dyDescent="0.2">
      <c r="A33" s="8" t="s">
        <v>21</v>
      </c>
      <c r="B33" s="181" t="s">
        <v>723</v>
      </c>
      <c r="C33" s="181"/>
      <c r="D33" s="6" t="s">
        <v>724</v>
      </c>
      <c r="E33" s="11" t="s">
        <v>23</v>
      </c>
      <c r="F33" s="11"/>
      <c r="G33" s="151">
        <v>250000000</v>
      </c>
      <c r="H33" s="11" t="s">
        <v>24</v>
      </c>
      <c r="I33" s="11">
        <v>5</v>
      </c>
      <c r="J33" s="179"/>
      <c r="K33" s="176"/>
      <c r="L33" s="7">
        <v>0</v>
      </c>
      <c r="M33" s="7"/>
      <c r="N33" s="7"/>
      <c r="O33" s="7">
        <v>0</v>
      </c>
      <c r="P33" s="7">
        <v>0</v>
      </c>
      <c r="Q33" s="7">
        <v>0</v>
      </c>
      <c r="R33" s="7"/>
      <c r="S33" s="21">
        <f t="shared" si="13"/>
        <v>0</v>
      </c>
      <c r="T33" s="190"/>
    </row>
    <row r="34" spans="1:20" s="49" customFormat="1" ht="34.5" customHeight="1" x14ac:dyDescent="0.2">
      <c r="A34" s="8" t="s">
        <v>21</v>
      </c>
      <c r="B34" s="181" t="s">
        <v>725</v>
      </c>
      <c r="C34" s="181"/>
      <c r="D34" s="6" t="s">
        <v>726</v>
      </c>
      <c r="E34" s="11" t="s">
        <v>23</v>
      </c>
      <c r="F34" s="11"/>
      <c r="G34" s="151">
        <v>0</v>
      </c>
      <c r="H34" s="11" t="s">
        <v>24</v>
      </c>
      <c r="I34" s="11">
        <v>0</v>
      </c>
      <c r="J34" s="179"/>
      <c r="K34" s="176"/>
      <c r="L34" s="7">
        <v>0</v>
      </c>
      <c r="M34" s="7"/>
      <c r="N34" s="7"/>
      <c r="O34" s="7">
        <v>0</v>
      </c>
      <c r="P34" s="7">
        <v>0</v>
      </c>
      <c r="Q34" s="7">
        <v>0</v>
      </c>
      <c r="R34" s="7"/>
      <c r="S34" s="21">
        <f t="shared" si="13"/>
        <v>0</v>
      </c>
      <c r="T34" s="190"/>
    </row>
    <row r="35" spans="1:20" s="49" customFormat="1" ht="34.5" customHeight="1" x14ac:dyDescent="0.2">
      <c r="A35" s="8" t="s">
        <v>21</v>
      </c>
      <c r="B35" s="181" t="s">
        <v>727</v>
      </c>
      <c r="C35" s="181"/>
      <c r="D35" s="6" t="s">
        <v>728</v>
      </c>
      <c r="E35" s="11" t="s">
        <v>23</v>
      </c>
      <c r="F35" s="11"/>
      <c r="G35" s="151">
        <v>0</v>
      </c>
      <c r="H35" s="11" t="s">
        <v>24</v>
      </c>
      <c r="I35" s="11">
        <v>1</v>
      </c>
      <c r="J35" s="179"/>
      <c r="K35" s="176"/>
      <c r="L35" s="7">
        <v>0</v>
      </c>
      <c r="M35" s="7"/>
      <c r="N35" s="7"/>
      <c r="O35" s="7">
        <v>0</v>
      </c>
      <c r="P35" s="7">
        <v>0</v>
      </c>
      <c r="Q35" s="7">
        <v>0</v>
      </c>
      <c r="R35" s="7"/>
      <c r="S35" s="21">
        <f t="shared" si="13"/>
        <v>0</v>
      </c>
      <c r="T35" s="190"/>
    </row>
    <row r="36" spans="1:20" s="49" customFormat="1" ht="34.5" customHeight="1" x14ac:dyDescent="0.2">
      <c r="A36" s="8" t="s">
        <v>21</v>
      </c>
      <c r="B36" s="181" t="s">
        <v>729</v>
      </c>
      <c r="C36" s="181"/>
      <c r="D36" s="6" t="s">
        <v>730</v>
      </c>
      <c r="E36" s="11" t="s">
        <v>23</v>
      </c>
      <c r="F36" s="11"/>
      <c r="G36" s="151">
        <v>0</v>
      </c>
      <c r="H36" s="11" t="s">
        <v>24</v>
      </c>
      <c r="I36" s="11">
        <v>1</v>
      </c>
      <c r="J36" s="179"/>
      <c r="K36" s="176"/>
      <c r="L36" s="7">
        <v>0</v>
      </c>
      <c r="M36" s="7"/>
      <c r="N36" s="7"/>
      <c r="O36" s="7">
        <v>0</v>
      </c>
      <c r="P36" s="7">
        <v>0</v>
      </c>
      <c r="Q36" s="7">
        <v>0</v>
      </c>
      <c r="R36" s="7"/>
      <c r="S36" s="21">
        <f t="shared" si="13"/>
        <v>0</v>
      </c>
      <c r="T36" s="190"/>
    </row>
    <row r="37" spans="1:20" s="49" customFormat="1" ht="34.5" customHeight="1" x14ac:dyDescent="0.2">
      <c r="A37" s="8" t="s">
        <v>21</v>
      </c>
      <c r="B37" s="181" t="s">
        <v>731</v>
      </c>
      <c r="C37" s="181"/>
      <c r="D37" s="6" t="s">
        <v>732</v>
      </c>
      <c r="E37" s="11" t="s">
        <v>23</v>
      </c>
      <c r="F37" s="11"/>
      <c r="G37" s="151">
        <v>0</v>
      </c>
      <c r="H37" s="11" t="s">
        <v>24</v>
      </c>
      <c r="I37" s="11">
        <v>0</v>
      </c>
      <c r="J37" s="179"/>
      <c r="K37" s="176"/>
      <c r="L37" s="7">
        <v>0</v>
      </c>
      <c r="M37" s="7"/>
      <c r="N37" s="7"/>
      <c r="O37" s="7">
        <v>0</v>
      </c>
      <c r="P37" s="7">
        <v>0</v>
      </c>
      <c r="Q37" s="7">
        <v>0</v>
      </c>
      <c r="R37" s="7"/>
      <c r="S37" s="21">
        <f t="shared" si="13"/>
        <v>0</v>
      </c>
      <c r="T37" s="190"/>
    </row>
    <row r="38" spans="1:20" s="49" customFormat="1" ht="34.5" customHeight="1" x14ac:dyDescent="0.2">
      <c r="A38" s="8" t="s">
        <v>21</v>
      </c>
      <c r="B38" s="181" t="s">
        <v>733</v>
      </c>
      <c r="C38" s="181"/>
      <c r="D38" s="6" t="s">
        <v>734</v>
      </c>
      <c r="E38" s="11" t="s">
        <v>23</v>
      </c>
      <c r="F38" s="11"/>
      <c r="G38" s="151">
        <v>0</v>
      </c>
      <c r="H38" s="11" t="s">
        <v>24</v>
      </c>
      <c r="I38" s="11">
        <v>0</v>
      </c>
      <c r="J38" s="180"/>
      <c r="K38" s="177"/>
      <c r="L38" s="7">
        <v>0</v>
      </c>
      <c r="M38" s="7"/>
      <c r="N38" s="7"/>
      <c r="O38" s="7">
        <v>0</v>
      </c>
      <c r="P38" s="7">
        <v>0</v>
      </c>
      <c r="Q38" s="7">
        <v>0</v>
      </c>
      <c r="R38" s="7"/>
      <c r="S38" s="21">
        <f t="shared" si="13"/>
        <v>0</v>
      </c>
      <c r="T38" s="190"/>
    </row>
    <row r="39" spans="1:20" s="23" customFormat="1" ht="34.5" customHeight="1" x14ac:dyDescent="0.2">
      <c r="A39" s="24" t="s">
        <v>20</v>
      </c>
      <c r="B39" s="174" t="s">
        <v>735</v>
      </c>
      <c r="C39" s="174"/>
      <c r="D39" s="25" t="s">
        <v>736</v>
      </c>
      <c r="E39" s="57">
        <v>0.99299999999999999</v>
      </c>
      <c r="F39" s="98"/>
      <c r="G39" s="166">
        <f>SUM(G40:G43)</f>
        <v>978700000</v>
      </c>
      <c r="H39" s="98" t="s">
        <v>24</v>
      </c>
      <c r="I39" s="98">
        <v>0</v>
      </c>
      <c r="J39" s="178" t="s">
        <v>119</v>
      </c>
      <c r="K39" s="175" t="s">
        <v>704</v>
      </c>
      <c r="L39" s="97">
        <f>SUM(L40:L43)</f>
        <v>623345046</v>
      </c>
      <c r="M39" s="97">
        <f t="shared" ref="M39:S39" si="14">SUM(M40:M43)</f>
        <v>0</v>
      </c>
      <c r="N39" s="97">
        <f t="shared" si="14"/>
        <v>0</v>
      </c>
      <c r="O39" s="97">
        <f t="shared" si="14"/>
        <v>0</v>
      </c>
      <c r="P39" s="97">
        <f t="shared" si="14"/>
        <v>0</v>
      </c>
      <c r="Q39" s="97">
        <f t="shared" si="14"/>
        <v>192907981</v>
      </c>
      <c r="R39" s="97"/>
      <c r="S39" s="97">
        <f t="shared" si="14"/>
        <v>816253027</v>
      </c>
      <c r="T39" s="190"/>
    </row>
    <row r="40" spans="1:20" s="49" customFormat="1" ht="22.5" customHeight="1" x14ac:dyDescent="0.2">
      <c r="A40" s="8" t="s">
        <v>21</v>
      </c>
      <c r="B40" s="181" t="s">
        <v>737</v>
      </c>
      <c r="C40" s="181"/>
      <c r="D40" s="6" t="s">
        <v>718</v>
      </c>
      <c r="E40" s="11" t="s">
        <v>23</v>
      </c>
      <c r="F40" s="11"/>
      <c r="G40" s="151">
        <v>378700000</v>
      </c>
      <c r="H40" s="11" t="s">
        <v>24</v>
      </c>
      <c r="I40" s="11">
        <v>7709</v>
      </c>
      <c r="J40" s="179"/>
      <c r="K40" s="176"/>
      <c r="L40" s="7">
        <v>623345046</v>
      </c>
      <c r="M40" s="7"/>
      <c r="N40" s="7"/>
      <c r="O40" s="7">
        <v>0</v>
      </c>
      <c r="P40" s="7">
        <v>0</v>
      </c>
      <c r="Q40" s="7">
        <v>192907981</v>
      </c>
      <c r="R40" s="7" t="s">
        <v>706</v>
      </c>
      <c r="S40" s="21">
        <f>SUM(L40:R40)</f>
        <v>816253027</v>
      </c>
      <c r="T40" s="190"/>
    </row>
    <row r="41" spans="1:20" s="49" customFormat="1" ht="33.75" x14ac:dyDescent="0.2">
      <c r="A41" s="8" t="s">
        <v>21</v>
      </c>
      <c r="B41" s="181" t="s">
        <v>738</v>
      </c>
      <c r="C41" s="181"/>
      <c r="D41" s="6" t="s">
        <v>739</v>
      </c>
      <c r="E41" s="11" t="s">
        <v>23</v>
      </c>
      <c r="F41" s="11"/>
      <c r="G41" s="151">
        <v>0</v>
      </c>
      <c r="H41" s="11" t="s">
        <v>24</v>
      </c>
      <c r="I41" s="11">
        <v>100</v>
      </c>
      <c r="J41" s="179"/>
      <c r="K41" s="176"/>
      <c r="L41" s="7">
        <v>0</v>
      </c>
      <c r="M41" s="7"/>
      <c r="N41" s="7"/>
      <c r="O41" s="7">
        <v>0</v>
      </c>
      <c r="P41" s="7">
        <v>0</v>
      </c>
      <c r="Q41" s="7">
        <v>0</v>
      </c>
      <c r="R41" s="7"/>
      <c r="S41" s="21">
        <f>SUM(L41:R41)</f>
        <v>0</v>
      </c>
      <c r="T41" s="190"/>
    </row>
    <row r="42" spans="1:20" s="49" customFormat="1" ht="33.75" x14ac:dyDescent="0.2">
      <c r="A42" s="8" t="s">
        <v>21</v>
      </c>
      <c r="B42" s="181" t="s">
        <v>740</v>
      </c>
      <c r="C42" s="181"/>
      <c r="D42" s="6" t="s">
        <v>741</v>
      </c>
      <c r="E42" s="11" t="s">
        <v>23</v>
      </c>
      <c r="F42" s="11"/>
      <c r="G42" s="151">
        <v>200000000</v>
      </c>
      <c r="H42" s="11" t="s">
        <v>24</v>
      </c>
      <c r="I42" s="11">
        <v>1</v>
      </c>
      <c r="J42" s="179"/>
      <c r="K42" s="176"/>
      <c r="L42" s="7">
        <v>0</v>
      </c>
      <c r="M42" s="7"/>
      <c r="N42" s="7"/>
      <c r="O42" s="7">
        <v>0</v>
      </c>
      <c r="P42" s="7">
        <v>0</v>
      </c>
      <c r="Q42" s="7">
        <v>0</v>
      </c>
      <c r="R42" s="7"/>
      <c r="S42" s="21">
        <f>SUM(L42:R42)</f>
        <v>0</v>
      </c>
      <c r="T42" s="190"/>
    </row>
    <row r="43" spans="1:20" s="49" customFormat="1" ht="19.5" customHeight="1" thickBot="1" x14ac:dyDescent="0.25">
      <c r="A43" s="8" t="s">
        <v>21</v>
      </c>
      <c r="B43" s="181" t="s">
        <v>742</v>
      </c>
      <c r="C43" s="181"/>
      <c r="D43" s="6" t="s">
        <v>743</v>
      </c>
      <c r="E43" s="11" t="s">
        <v>23</v>
      </c>
      <c r="F43" s="11"/>
      <c r="G43" s="151">
        <v>400000000</v>
      </c>
      <c r="H43" s="11" t="s">
        <v>24</v>
      </c>
      <c r="I43" s="11">
        <v>0</v>
      </c>
      <c r="J43" s="180"/>
      <c r="K43" s="177"/>
      <c r="L43" s="7">
        <v>0</v>
      </c>
      <c r="M43" s="7"/>
      <c r="N43" s="7"/>
      <c r="O43" s="7">
        <v>0</v>
      </c>
      <c r="P43" s="7">
        <v>0</v>
      </c>
      <c r="Q43" s="7">
        <v>0</v>
      </c>
      <c r="R43" s="7"/>
      <c r="S43" s="21">
        <f>SUM(L43:R43)</f>
        <v>0</v>
      </c>
      <c r="T43" s="190"/>
    </row>
    <row r="44" spans="1:20" s="2" customFormat="1" ht="13.5" thickBot="1" x14ac:dyDescent="0.25">
      <c r="A44" s="240" t="s">
        <v>597</v>
      </c>
      <c r="B44" s="240"/>
      <c r="C44" s="245" t="s">
        <v>598</v>
      </c>
      <c r="D44" s="245"/>
      <c r="E44" s="245"/>
      <c r="F44" s="245"/>
      <c r="G44" s="245"/>
      <c r="H44" s="245"/>
      <c r="I44" s="245"/>
      <c r="J44" s="245"/>
      <c r="K44" s="31"/>
      <c r="L44" s="3">
        <f>+L45</f>
        <v>0</v>
      </c>
      <c r="M44" s="3">
        <f t="shared" ref="M44:Q47" si="15">+M45</f>
        <v>0</v>
      </c>
      <c r="N44" s="3">
        <f t="shared" si="15"/>
        <v>0</v>
      </c>
      <c r="O44" s="3">
        <f t="shared" si="15"/>
        <v>81262411</v>
      </c>
      <c r="P44" s="3">
        <f t="shared" si="15"/>
        <v>0</v>
      </c>
      <c r="Q44" s="3">
        <f t="shared" si="15"/>
        <v>2000000000</v>
      </c>
      <c r="R44" s="3"/>
      <c r="S44" s="3">
        <f>+S45</f>
        <v>2081262411</v>
      </c>
      <c r="T44" s="190"/>
    </row>
    <row r="45" spans="1:20" s="49" customFormat="1" ht="12.75" customHeight="1" x14ac:dyDescent="0.2">
      <c r="A45" s="188" t="s">
        <v>5</v>
      </c>
      <c r="B45" s="188"/>
      <c r="C45" s="189" t="s">
        <v>599</v>
      </c>
      <c r="D45" s="189"/>
      <c r="E45" s="189"/>
      <c r="F45" s="189"/>
      <c r="G45" s="189"/>
      <c r="H45" s="189"/>
      <c r="I45" s="189"/>
      <c r="J45" s="189"/>
      <c r="K45" s="165"/>
      <c r="L45" s="4">
        <f>+L46</f>
        <v>0</v>
      </c>
      <c r="M45" s="4">
        <f t="shared" si="15"/>
        <v>0</v>
      </c>
      <c r="N45" s="4">
        <f t="shared" si="15"/>
        <v>0</v>
      </c>
      <c r="O45" s="4">
        <f t="shared" si="15"/>
        <v>81262411</v>
      </c>
      <c r="P45" s="4">
        <f t="shared" si="15"/>
        <v>0</v>
      </c>
      <c r="Q45" s="4">
        <f t="shared" si="15"/>
        <v>2000000000</v>
      </c>
      <c r="R45" s="4"/>
      <c r="S45" s="4">
        <f>+S46</f>
        <v>2081262411</v>
      </c>
      <c r="T45" s="190"/>
    </row>
    <row r="46" spans="1:20" s="49" customFormat="1" x14ac:dyDescent="0.2">
      <c r="A46" s="172" t="s">
        <v>6</v>
      </c>
      <c r="B46" s="172"/>
      <c r="C46" s="173" t="s">
        <v>744</v>
      </c>
      <c r="D46" s="173"/>
      <c r="E46" s="173"/>
      <c r="F46" s="173"/>
      <c r="G46" s="173"/>
      <c r="H46" s="173"/>
      <c r="I46" s="173"/>
      <c r="J46" s="173"/>
      <c r="K46" s="164"/>
      <c r="L46" s="5">
        <f>+L47</f>
        <v>0</v>
      </c>
      <c r="M46" s="5">
        <f t="shared" si="15"/>
        <v>0</v>
      </c>
      <c r="N46" s="5">
        <f t="shared" si="15"/>
        <v>0</v>
      </c>
      <c r="O46" s="5">
        <f t="shared" si="15"/>
        <v>81262411</v>
      </c>
      <c r="P46" s="5">
        <f t="shared" si="15"/>
        <v>0</v>
      </c>
      <c r="Q46" s="5">
        <f t="shared" si="15"/>
        <v>2000000000</v>
      </c>
      <c r="R46" s="5"/>
      <c r="S46" s="5">
        <f>+S47</f>
        <v>2081262411</v>
      </c>
      <c r="T46" s="190"/>
    </row>
    <row r="47" spans="1:20" s="23" customFormat="1" ht="22.5" customHeight="1" x14ac:dyDescent="0.2">
      <c r="A47" s="24" t="s">
        <v>20</v>
      </c>
      <c r="B47" s="174" t="s">
        <v>745</v>
      </c>
      <c r="C47" s="174"/>
      <c r="D47" s="25" t="s">
        <v>746</v>
      </c>
      <c r="E47" s="98">
        <v>17</v>
      </c>
      <c r="F47" s="26"/>
      <c r="G47" s="89">
        <f>SUM(G48)</f>
        <v>0</v>
      </c>
      <c r="H47" s="26"/>
      <c r="I47" s="98">
        <v>17</v>
      </c>
      <c r="J47" s="178" t="s">
        <v>131</v>
      </c>
      <c r="K47" s="175" t="s">
        <v>791</v>
      </c>
      <c r="L47" s="27">
        <f>+L48</f>
        <v>0</v>
      </c>
      <c r="M47" s="27">
        <f t="shared" si="15"/>
        <v>0</v>
      </c>
      <c r="N47" s="27">
        <f t="shared" si="15"/>
        <v>0</v>
      </c>
      <c r="O47" s="27">
        <f t="shared" si="15"/>
        <v>81262411</v>
      </c>
      <c r="P47" s="27">
        <f t="shared" si="15"/>
        <v>0</v>
      </c>
      <c r="Q47" s="27">
        <f t="shared" si="15"/>
        <v>2000000000</v>
      </c>
      <c r="R47" s="27"/>
      <c r="S47" s="27">
        <f>+S48</f>
        <v>2081262411</v>
      </c>
      <c r="T47" s="190"/>
    </row>
    <row r="48" spans="1:20" s="49" customFormat="1" ht="13.5" thickBot="1" x14ac:dyDescent="0.25">
      <c r="A48" s="8" t="s">
        <v>21</v>
      </c>
      <c r="B48" s="181" t="s">
        <v>747</v>
      </c>
      <c r="C48" s="181"/>
      <c r="D48" s="6" t="s">
        <v>748</v>
      </c>
      <c r="E48" s="11" t="s">
        <v>23</v>
      </c>
      <c r="F48" s="11"/>
      <c r="G48" s="117"/>
      <c r="H48" s="11" t="s">
        <v>24</v>
      </c>
      <c r="I48" s="11">
        <v>2</v>
      </c>
      <c r="J48" s="180"/>
      <c r="K48" s="177"/>
      <c r="L48" s="7">
        <v>0</v>
      </c>
      <c r="M48" s="7"/>
      <c r="N48" s="7"/>
      <c r="O48" s="7">
        <v>81262411</v>
      </c>
      <c r="P48" s="7">
        <v>0</v>
      </c>
      <c r="Q48" s="7">
        <v>2000000000</v>
      </c>
      <c r="R48" s="7" t="s">
        <v>749</v>
      </c>
      <c r="S48" s="7">
        <f>SUM(L48:R48)</f>
        <v>2081262411</v>
      </c>
      <c r="T48" s="190"/>
    </row>
    <row r="49" spans="1:20" s="2" customFormat="1" ht="13.5" thickBot="1" x14ac:dyDescent="0.25">
      <c r="A49" s="240" t="s">
        <v>33</v>
      </c>
      <c r="B49" s="240"/>
      <c r="C49" s="245" t="s">
        <v>34</v>
      </c>
      <c r="D49" s="245"/>
      <c r="E49" s="245"/>
      <c r="F49" s="245"/>
      <c r="G49" s="245"/>
      <c r="H49" s="245"/>
      <c r="I49" s="245"/>
      <c r="J49" s="245"/>
      <c r="K49" s="31"/>
      <c r="L49" s="3">
        <f>+L50+L54</f>
        <v>0</v>
      </c>
      <c r="M49" s="3">
        <f t="shared" ref="M49:S49" si="16">+M50+M54</f>
        <v>35378482</v>
      </c>
      <c r="N49" s="3">
        <f t="shared" si="16"/>
        <v>48067513</v>
      </c>
      <c r="O49" s="3">
        <f t="shared" si="16"/>
        <v>261000000</v>
      </c>
      <c r="P49" s="3">
        <f t="shared" si="16"/>
        <v>0</v>
      </c>
      <c r="Q49" s="3">
        <f t="shared" si="16"/>
        <v>45077794822</v>
      </c>
      <c r="R49" s="3"/>
      <c r="S49" s="3">
        <f t="shared" si="16"/>
        <v>45422240817</v>
      </c>
      <c r="T49" s="190"/>
    </row>
    <row r="50" spans="1:20" s="49" customFormat="1" ht="12.75" customHeight="1" x14ac:dyDescent="0.2">
      <c r="A50" s="188" t="s">
        <v>5</v>
      </c>
      <c r="B50" s="188"/>
      <c r="C50" s="189" t="s">
        <v>267</v>
      </c>
      <c r="D50" s="189"/>
      <c r="E50" s="189"/>
      <c r="F50" s="189"/>
      <c r="G50" s="189"/>
      <c r="H50" s="189"/>
      <c r="I50" s="189"/>
      <c r="J50" s="189"/>
      <c r="K50" s="165"/>
      <c r="L50" s="4">
        <f>+L51</f>
        <v>0</v>
      </c>
      <c r="M50" s="4">
        <f t="shared" ref="M50:S52" si="17">+M51</f>
        <v>0</v>
      </c>
      <c r="N50" s="4">
        <f t="shared" si="17"/>
        <v>0</v>
      </c>
      <c r="O50" s="4">
        <f t="shared" si="17"/>
        <v>0</v>
      </c>
      <c r="P50" s="4">
        <f t="shared" si="17"/>
        <v>0</v>
      </c>
      <c r="Q50" s="4">
        <f t="shared" si="17"/>
        <v>0</v>
      </c>
      <c r="R50" s="4"/>
      <c r="S50" s="4">
        <f t="shared" si="17"/>
        <v>0</v>
      </c>
      <c r="T50" s="190"/>
    </row>
    <row r="51" spans="1:20" s="49" customFormat="1" x14ac:dyDescent="0.2">
      <c r="A51" s="172" t="s">
        <v>6</v>
      </c>
      <c r="B51" s="172"/>
      <c r="C51" s="173" t="s">
        <v>297</v>
      </c>
      <c r="D51" s="173"/>
      <c r="E51" s="173"/>
      <c r="F51" s="173"/>
      <c r="G51" s="173"/>
      <c r="H51" s="173"/>
      <c r="I51" s="173"/>
      <c r="J51" s="173"/>
      <c r="K51" s="164"/>
      <c r="L51" s="5">
        <f>+L52</f>
        <v>0</v>
      </c>
      <c r="M51" s="5">
        <f t="shared" si="17"/>
        <v>0</v>
      </c>
      <c r="N51" s="5">
        <f t="shared" si="17"/>
        <v>0</v>
      </c>
      <c r="O51" s="5">
        <f t="shared" si="17"/>
        <v>0</v>
      </c>
      <c r="P51" s="5">
        <f t="shared" si="17"/>
        <v>0</v>
      </c>
      <c r="Q51" s="5">
        <f t="shared" si="17"/>
        <v>0</v>
      </c>
      <c r="R51" s="5"/>
      <c r="S51" s="5">
        <f t="shared" si="17"/>
        <v>0</v>
      </c>
      <c r="T51" s="190"/>
    </row>
    <row r="52" spans="1:20" s="49" customFormat="1" ht="22.5" customHeight="1" x14ac:dyDescent="0.2">
      <c r="A52" s="24" t="s">
        <v>20</v>
      </c>
      <c r="B52" s="174" t="s">
        <v>298</v>
      </c>
      <c r="C52" s="174"/>
      <c r="D52" s="25" t="s">
        <v>299</v>
      </c>
      <c r="E52" s="71">
        <v>17</v>
      </c>
      <c r="F52" s="26"/>
      <c r="G52" s="89">
        <f>SUM(G53)</f>
        <v>0</v>
      </c>
      <c r="H52" s="28"/>
      <c r="I52" s="26">
        <v>0.8</v>
      </c>
      <c r="J52" s="178" t="s">
        <v>128</v>
      </c>
      <c r="K52" s="175" t="s">
        <v>750</v>
      </c>
      <c r="L52" s="29">
        <f>+L53</f>
        <v>0</v>
      </c>
      <c r="M52" s="29">
        <f t="shared" si="17"/>
        <v>0</v>
      </c>
      <c r="N52" s="29">
        <f t="shared" si="17"/>
        <v>0</v>
      </c>
      <c r="O52" s="29">
        <f t="shared" si="17"/>
        <v>0</v>
      </c>
      <c r="P52" s="29">
        <f t="shared" si="17"/>
        <v>0</v>
      </c>
      <c r="Q52" s="29">
        <f t="shared" si="17"/>
        <v>0</v>
      </c>
      <c r="R52" s="29"/>
      <c r="S52" s="29">
        <f t="shared" si="17"/>
        <v>0</v>
      </c>
      <c r="T52" s="190"/>
    </row>
    <row r="53" spans="1:20" s="49" customFormat="1" ht="33.75" x14ac:dyDescent="0.2">
      <c r="A53" s="8" t="s">
        <v>21</v>
      </c>
      <c r="B53" s="181" t="s">
        <v>304</v>
      </c>
      <c r="C53" s="181"/>
      <c r="D53" s="6" t="s">
        <v>305</v>
      </c>
      <c r="E53" s="11">
        <v>0</v>
      </c>
      <c r="F53" s="11"/>
      <c r="G53" s="117">
        <v>0</v>
      </c>
      <c r="H53" s="11" t="s">
        <v>24</v>
      </c>
      <c r="I53" s="11">
        <v>0</v>
      </c>
      <c r="J53" s="180"/>
      <c r="K53" s="177"/>
      <c r="L53" s="7">
        <v>0</v>
      </c>
      <c r="M53" s="7"/>
      <c r="N53" s="7"/>
      <c r="O53" s="7">
        <v>0</v>
      </c>
      <c r="P53" s="7">
        <v>0</v>
      </c>
      <c r="Q53" s="7">
        <v>0</v>
      </c>
      <c r="R53" s="7"/>
      <c r="S53" s="21">
        <f>SUM(L53:R53)</f>
        <v>0</v>
      </c>
      <c r="T53" s="190"/>
    </row>
    <row r="54" spans="1:20" s="49" customFormat="1" ht="12.75" customHeight="1" x14ac:dyDescent="0.2">
      <c r="A54" s="188" t="s">
        <v>5</v>
      </c>
      <c r="B54" s="188"/>
      <c r="C54" s="189" t="s">
        <v>35</v>
      </c>
      <c r="D54" s="189"/>
      <c r="E54" s="189"/>
      <c r="F54" s="189"/>
      <c r="G54" s="189"/>
      <c r="H54" s="189"/>
      <c r="I54" s="189"/>
      <c r="J54" s="189"/>
      <c r="K54" s="165"/>
      <c r="L54" s="4">
        <f>+L55</f>
        <v>0</v>
      </c>
      <c r="M54" s="4">
        <f t="shared" ref="M54:S55" si="18">+M55</f>
        <v>35378482</v>
      </c>
      <c r="N54" s="4">
        <f t="shared" si="18"/>
        <v>48067513</v>
      </c>
      <c r="O54" s="4">
        <f t="shared" si="18"/>
        <v>261000000</v>
      </c>
      <c r="P54" s="4">
        <f t="shared" si="18"/>
        <v>0</v>
      </c>
      <c r="Q54" s="4">
        <f t="shared" si="18"/>
        <v>45077794822</v>
      </c>
      <c r="R54" s="4"/>
      <c r="S54" s="4">
        <f t="shared" si="18"/>
        <v>45422240817</v>
      </c>
      <c r="T54" s="190"/>
    </row>
    <row r="55" spans="1:20" s="49" customFormat="1" x14ac:dyDescent="0.2">
      <c r="A55" s="172" t="s">
        <v>6</v>
      </c>
      <c r="B55" s="172"/>
      <c r="C55" s="173" t="s">
        <v>36</v>
      </c>
      <c r="D55" s="173"/>
      <c r="E55" s="173"/>
      <c r="F55" s="173"/>
      <c r="G55" s="173"/>
      <c r="H55" s="173"/>
      <c r="I55" s="173"/>
      <c r="J55" s="173"/>
      <c r="K55" s="164"/>
      <c r="L55" s="5">
        <f>+L56</f>
        <v>0</v>
      </c>
      <c r="M55" s="5">
        <f t="shared" si="18"/>
        <v>35378482</v>
      </c>
      <c r="N55" s="5">
        <f t="shared" si="18"/>
        <v>48067513</v>
      </c>
      <c r="O55" s="5">
        <f t="shared" si="18"/>
        <v>261000000</v>
      </c>
      <c r="P55" s="5">
        <f t="shared" si="18"/>
        <v>0</v>
      </c>
      <c r="Q55" s="5">
        <f t="shared" si="18"/>
        <v>45077794822</v>
      </c>
      <c r="R55" s="5"/>
      <c r="S55" s="5">
        <f t="shared" si="18"/>
        <v>45422240817</v>
      </c>
      <c r="T55" s="190"/>
    </row>
    <row r="56" spans="1:20" s="23" customFormat="1" ht="22.5" customHeight="1" x14ac:dyDescent="0.2">
      <c r="A56" s="24" t="s">
        <v>20</v>
      </c>
      <c r="B56" s="174" t="s">
        <v>37</v>
      </c>
      <c r="C56" s="174"/>
      <c r="D56" s="25" t="s">
        <v>38</v>
      </c>
      <c r="E56" s="26">
        <v>0.56000000000000005</v>
      </c>
      <c r="F56" s="26"/>
      <c r="G56" s="89">
        <f>SUM(G57:G70)</f>
        <v>240000000</v>
      </c>
      <c r="H56" s="26"/>
      <c r="I56" s="26">
        <v>0.66</v>
      </c>
      <c r="J56" s="178" t="s">
        <v>69</v>
      </c>
      <c r="K56" s="175" t="s">
        <v>792</v>
      </c>
      <c r="L56" s="27">
        <f>SUM(L57:L70)</f>
        <v>0</v>
      </c>
      <c r="M56" s="27">
        <f t="shared" ref="M56:S56" si="19">SUM(M57:M70)</f>
        <v>35378482</v>
      </c>
      <c r="N56" s="27">
        <f t="shared" si="19"/>
        <v>48067513</v>
      </c>
      <c r="O56" s="27">
        <f t="shared" si="19"/>
        <v>261000000</v>
      </c>
      <c r="P56" s="27">
        <f t="shared" si="19"/>
        <v>0</v>
      </c>
      <c r="Q56" s="27">
        <f t="shared" si="19"/>
        <v>45077794822</v>
      </c>
      <c r="R56" s="27"/>
      <c r="S56" s="27">
        <f t="shared" si="19"/>
        <v>45422240817</v>
      </c>
      <c r="T56" s="190"/>
    </row>
    <row r="57" spans="1:20" s="49" customFormat="1" ht="47.25" customHeight="1" x14ac:dyDescent="0.2">
      <c r="A57" s="8" t="s">
        <v>21</v>
      </c>
      <c r="B57" s="181" t="s">
        <v>52</v>
      </c>
      <c r="C57" s="181"/>
      <c r="D57" s="6" t="s">
        <v>39</v>
      </c>
      <c r="E57" s="11">
        <v>0</v>
      </c>
      <c r="F57" s="11"/>
      <c r="G57" s="117">
        <v>240000000</v>
      </c>
      <c r="H57" s="11" t="s">
        <v>24</v>
      </c>
      <c r="I57" s="11">
        <v>0</v>
      </c>
      <c r="J57" s="179"/>
      <c r="K57" s="176"/>
      <c r="L57" s="7">
        <v>0</v>
      </c>
      <c r="M57" s="7"/>
      <c r="N57" s="7"/>
      <c r="O57" s="7">
        <v>0</v>
      </c>
      <c r="P57" s="7">
        <v>0</v>
      </c>
      <c r="Q57" s="7">
        <v>0</v>
      </c>
      <c r="R57" s="7"/>
      <c r="S57" s="21">
        <f t="shared" ref="S57:S70" si="20">SUM(L57:R57)</f>
        <v>0</v>
      </c>
      <c r="T57" s="190"/>
    </row>
    <row r="58" spans="1:20" s="49" customFormat="1" ht="47.25" customHeight="1" x14ac:dyDescent="0.2">
      <c r="A58" s="8" t="s">
        <v>21</v>
      </c>
      <c r="B58" s="181" t="s">
        <v>53</v>
      </c>
      <c r="C58" s="181"/>
      <c r="D58" s="6" t="s">
        <v>40</v>
      </c>
      <c r="E58" s="11">
        <v>0</v>
      </c>
      <c r="F58" s="11"/>
      <c r="G58" s="117">
        <v>0</v>
      </c>
      <c r="H58" s="11" t="s">
        <v>24</v>
      </c>
      <c r="I58" s="11">
        <v>0</v>
      </c>
      <c r="J58" s="179"/>
      <c r="K58" s="176"/>
      <c r="L58" s="7">
        <v>0</v>
      </c>
      <c r="M58" s="7"/>
      <c r="N58" s="7"/>
      <c r="O58" s="7">
        <v>0</v>
      </c>
      <c r="P58" s="7">
        <v>0</v>
      </c>
      <c r="Q58" s="7">
        <v>0</v>
      </c>
      <c r="R58" s="7"/>
      <c r="S58" s="21">
        <f t="shared" si="20"/>
        <v>0</v>
      </c>
      <c r="T58" s="190"/>
    </row>
    <row r="59" spans="1:20" s="49" customFormat="1" ht="47.25" customHeight="1" x14ac:dyDescent="0.2">
      <c r="A59" s="8" t="s">
        <v>21</v>
      </c>
      <c r="B59" s="181" t="s">
        <v>54</v>
      </c>
      <c r="C59" s="181"/>
      <c r="D59" s="6" t="s">
        <v>41</v>
      </c>
      <c r="E59" s="11" t="s">
        <v>23</v>
      </c>
      <c r="F59" s="11"/>
      <c r="G59" s="117">
        <v>0</v>
      </c>
      <c r="H59" s="11" t="s">
        <v>24</v>
      </c>
      <c r="I59" s="11">
        <v>1</v>
      </c>
      <c r="J59" s="179"/>
      <c r="K59" s="176"/>
      <c r="L59" s="7">
        <v>0</v>
      </c>
      <c r="M59" s="7"/>
      <c r="N59" s="7"/>
      <c r="O59" s="7">
        <v>0</v>
      </c>
      <c r="P59" s="7">
        <v>0</v>
      </c>
      <c r="Q59" s="7">
        <v>0</v>
      </c>
      <c r="R59" s="7"/>
      <c r="S59" s="21">
        <f t="shared" si="20"/>
        <v>0</v>
      </c>
      <c r="T59" s="190"/>
    </row>
    <row r="60" spans="1:20" s="49" customFormat="1" ht="47.25" customHeight="1" x14ac:dyDescent="0.2">
      <c r="A60" s="8" t="s">
        <v>21</v>
      </c>
      <c r="B60" s="181" t="s">
        <v>55</v>
      </c>
      <c r="C60" s="181"/>
      <c r="D60" s="6" t="s">
        <v>42</v>
      </c>
      <c r="E60" s="11" t="s">
        <v>23</v>
      </c>
      <c r="F60" s="11"/>
      <c r="G60" s="117">
        <v>0</v>
      </c>
      <c r="H60" s="11" t="s">
        <v>24</v>
      </c>
      <c r="I60" s="11">
        <v>0</v>
      </c>
      <c r="J60" s="179"/>
      <c r="K60" s="176"/>
      <c r="L60" s="7">
        <v>0</v>
      </c>
      <c r="M60" s="7"/>
      <c r="N60" s="7"/>
      <c r="O60" s="7">
        <v>0</v>
      </c>
      <c r="P60" s="7">
        <v>0</v>
      </c>
      <c r="Q60" s="7">
        <v>0</v>
      </c>
      <c r="R60" s="7"/>
      <c r="S60" s="21">
        <f t="shared" si="20"/>
        <v>0</v>
      </c>
      <c r="T60" s="190"/>
    </row>
    <row r="61" spans="1:20" s="49" customFormat="1" ht="47.25" customHeight="1" x14ac:dyDescent="0.2">
      <c r="A61" s="8" t="s">
        <v>21</v>
      </c>
      <c r="B61" s="181" t="s">
        <v>56</v>
      </c>
      <c r="C61" s="181"/>
      <c r="D61" s="6" t="s">
        <v>43</v>
      </c>
      <c r="E61" s="11">
        <v>0</v>
      </c>
      <c r="F61" s="11"/>
      <c r="G61" s="117">
        <v>0</v>
      </c>
      <c r="H61" s="11" t="s">
        <v>24</v>
      </c>
      <c r="I61" s="11">
        <v>1</v>
      </c>
      <c r="J61" s="179"/>
      <c r="K61" s="176"/>
      <c r="L61" s="7">
        <v>0</v>
      </c>
      <c r="M61" s="7"/>
      <c r="N61" s="7"/>
      <c r="O61" s="7">
        <v>0</v>
      </c>
      <c r="P61" s="7">
        <v>0</v>
      </c>
      <c r="Q61" s="7">
        <v>0</v>
      </c>
      <c r="R61" s="7"/>
      <c r="S61" s="21">
        <f t="shared" si="20"/>
        <v>0</v>
      </c>
      <c r="T61" s="190"/>
    </row>
    <row r="62" spans="1:20" s="49" customFormat="1" ht="47.25" customHeight="1" x14ac:dyDescent="0.2">
      <c r="A62" s="8" t="s">
        <v>21</v>
      </c>
      <c r="B62" s="181" t="s">
        <v>57</v>
      </c>
      <c r="C62" s="181"/>
      <c r="D62" s="6" t="s">
        <v>41</v>
      </c>
      <c r="E62" s="11">
        <v>0</v>
      </c>
      <c r="F62" s="11"/>
      <c r="G62" s="117">
        <v>0</v>
      </c>
      <c r="H62" s="11" t="s">
        <v>24</v>
      </c>
      <c r="I62" s="11">
        <v>0</v>
      </c>
      <c r="J62" s="179"/>
      <c r="K62" s="176"/>
      <c r="L62" s="7">
        <v>0</v>
      </c>
      <c r="M62" s="7"/>
      <c r="N62" s="7"/>
      <c r="O62" s="7">
        <v>0</v>
      </c>
      <c r="P62" s="7">
        <v>0</v>
      </c>
      <c r="Q62" s="7">
        <v>0</v>
      </c>
      <c r="R62" s="7"/>
      <c r="S62" s="21">
        <f t="shared" si="20"/>
        <v>0</v>
      </c>
      <c r="T62" s="190"/>
    </row>
    <row r="63" spans="1:20" s="49" customFormat="1" ht="47.25" customHeight="1" x14ac:dyDescent="0.2">
      <c r="A63" s="8" t="s">
        <v>21</v>
      </c>
      <c r="B63" s="181" t="s">
        <v>58</v>
      </c>
      <c r="C63" s="181"/>
      <c r="D63" s="6" t="s">
        <v>44</v>
      </c>
      <c r="E63" s="11" t="s">
        <v>23</v>
      </c>
      <c r="F63" s="11"/>
      <c r="G63" s="117">
        <v>0</v>
      </c>
      <c r="H63" s="11" t="s">
        <v>24</v>
      </c>
      <c r="I63" s="11">
        <v>0</v>
      </c>
      <c r="J63" s="179"/>
      <c r="K63" s="176"/>
      <c r="L63" s="7">
        <v>0</v>
      </c>
      <c r="M63" s="7"/>
      <c r="N63" s="7"/>
      <c r="O63" s="7">
        <v>0</v>
      </c>
      <c r="P63" s="7">
        <v>0</v>
      </c>
      <c r="Q63" s="7">
        <v>0</v>
      </c>
      <c r="R63" s="7"/>
      <c r="S63" s="21">
        <f t="shared" si="20"/>
        <v>0</v>
      </c>
      <c r="T63" s="190"/>
    </row>
    <row r="64" spans="1:20" s="49" customFormat="1" ht="47.25" customHeight="1" x14ac:dyDescent="0.2">
      <c r="A64" s="8" t="s">
        <v>21</v>
      </c>
      <c r="B64" s="181" t="s">
        <v>59</v>
      </c>
      <c r="C64" s="181"/>
      <c r="D64" s="6" t="s">
        <v>45</v>
      </c>
      <c r="E64" s="11" t="s">
        <v>23</v>
      </c>
      <c r="F64" s="11"/>
      <c r="G64" s="117">
        <v>0</v>
      </c>
      <c r="H64" s="11" t="s">
        <v>24</v>
      </c>
      <c r="I64" s="11">
        <v>1</v>
      </c>
      <c r="J64" s="179"/>
      <c r="K64" s="176"/>
      <c r="L64" s="7">
        <v>0</v>
      </c>
      <c r="M64" s="7"/>
      <c r="N64" s="7"/>
      <c r="O64" s="7">
        <v>0</v>
      </c>
      <c r="P64" s="7">
        <v>0</v>
      </c>
      <c r="Q64" s="7">
        <v>0</v>
      </c>
      <c r="R64" s="7"/>
      <c r="S64" s="21">
        <f t="shared" si="20"/>
        <v>0</v>
      </c>
      <c r="T64" s="190"/>
    </row>
    <row r="65" spans="1:20" s="49" customFormat="1" ht="47.25" customHeight="1" x14ac:dyDescent="0.2">
      <c r="A65" s="8" t="s">
        <v>21</v>
      </c>
      <c r="B65" s="181" t="s">
        <v>60</v>
      </c>
      <c r="C65" s="181"/>
      <c r="D65" s="6" t="s">
        <v>46</v>
      </c>
      <c r="E65" s="11" t="s">
        <v>23</v>
      </c>
      <c r="F65" s="11"/>
      <c r="G65" s="117">
        <v>0</v>
      </c>
      <c r="H65" s="11" t="s">
        <v>24</v>
      </c>
      <c r="I65" s="11">
        <v>2</v>
      </c>
      <c r="J65" s="179"/>
      <c r="K65" s="176"/>
      <c r="L65" s="7">
        <v>0</v>
      </c>
      <c r="M65" s="7"/>
      <c r="N65" s="7"/>
      <c r="O65" s="7">
        <v>0</v>
      </c>
      <c r="P65" s="7">
        <v>0</v>
      </c>
      <c r="Q65" s="7">
        <v>0</v>
      </c>
      <c r="R65" s="7"/>
      <c r="S65" s="21">
        <f t="shared" si="20"/>
        <v>0</v>
      </c>
      <c r="T65" s="190"/>
    </row>
    <row r="66" spans="1:20" s="49" customFormat="1" ht="20.25" customHeight="1" x14ac:dyDescent="0.2">
      <c r="A66" s="8" t="s">
        <v>21</v>
      </c>
      <c r="B66" s="181" t="s">
        <v>61</v>
      </c>
      <c r="C66" s="181"/>
      <c r="D66" s="6" t="s">
        <v>47</v>
      </c>
      <c r="E66" s="11" t="s">
        <v>23</v>
      </c>
      <c r="F66" s="11"/>
      <c r="G66" s="117">
        <v>0</v>
      </c>
      <c r="H66" s="11" t="s">
        <v>24</v>
      </c>
      <c r="I66" s="11">
        <v>100</v>
      </c>
      <c r="J66" s="179"/>
      <c r="K66" s="176"/>
      <c r="L66" s="7">
        <v>0</v>
      </c>
      <c r="M66" s="7">
        <v>35378482</v>
      </c>
      <c r="N66" s="7"/>
      <c r="O66" s="7">
        <v>241000000</v>
      </c>
      <c r="P66" s="7">
        <v>0</v>
      </c>
      <c r="Q66" s="7">
        <v>0</v>
      </c>
      <c r="R66" s="7" t="s">
        <v>876</v>
      </c>
      <c r="S66" s="21">
        <f t="shared" si="20"/>
        <v>276378482</v>
      </c>
      <c r="T66" s="190"/>
    </row>
    <row r="67" spans="1:20" s="49" customFormat="1" ht="33.75" x14ac:dyDescent="0.2">
      <c r="A67" s="8" t="s">
        <v>21</v>
      </c>
      <c r="B67" s="181" t="s">
        <v>62</v>
      </c>
      <c r="C67" s="181"/>
      <c r="D67" s="6" t="s">
        <v>48</v>
      </c>
      <c r="E67" s="11" t="s">
        <v>23</v>
      </c>
      <c r="F67" s="11"/>
      <c r="G67" s="151">
        <v>0</v>
      </c>
      <c r="H67" s="11"/>
      <c r="I67" s="11">
        <v>1</v>
      </c>
      <c r="J67" s="179"/>
      <c r="K67" s="176"/>
      <c r="L67" s="7"/>
      <c r="M67" s="7"/>
      <c r="N67" s="7">
        <v>48067513</v>
      </c>
      <c r="O67" s="7">
        <v>20000000</v>
      </c>
      <c r="P67" s="7"/>
      <c r="Q67" s="7"/>
      <c r="R67" s="7"/>
      <c r="S67" s="21">
        <f t="shared" si="20"/>
        <v>68067513</v>
      </c>
      <c r="T67" s="190"/>
    </row>
    <row r="68" spans="1:20" s="49" customFormat="1" ht="22.5" x14ac:dyDescent="0.2">
      <c r="A68" s="8" t="s">
        <v>21</v>
      </c>
      <c r="B68" s="181" t="s">
        <v>63</v>
      </c>
      <c r="C68" s="181"/>
      <c r="D68" s="6" t="s">
        <v>49</v>
      </c>
      <c r="E68" s="11" t="s">
        <v>23</v>
      </c>
      <c r="F68" s="11"/>
      <c r="G68" s="151">
        <v>0</v>
      </c>
      <c r="H68" s="11"/>
      <c r="I68" s="11">
        <v>1</v>
      </c>
      <c r="J68" s="179"/>
      <c r="K68" s="176"/>
      <c r="L68" s="7"/>
      <c r="M68" s="7"/>
      <c r="N68" s="7"/>
      <c r="O68" s="7"/>
      <c r="P68" s="7"/>
      <c r="Q68" s="7"/>
      <c r="R68" s="7"/>
      <c r="S68" s="21">
        <f t="shared" si="20"/>
        <v>0</v>
      </c>
      <c r="T68" s="190"/>
    </row>
    <row r="69" spans="1:20" s="49" customFormat="1" ht="22.5" x14ac:dyDescent="0.2">
      <c r="A69" s="8" t="s">
        <v>21</v>
      </c>
      <c r="B69" s="181" t="s">
        <v>64</v>
      </c>
      <c r="C69" s="181"/>
      <c r="D69" s="6" t="s">
        <v>50</v>
      </c>
      <c r="E69" s="11" t="s">
        <v>23</v>
      </c>
      <c r="F69" s="11"/>
      <c r="G69" s="151">
        <v>0</v>
      </c>
      <c r="H69" s="11"/>
      <c r="I69" s="11">
        <v>0</v>
      </c>
      <c r="J69" s="179"/>
      <c r="K69" s="176"/>
      <c r="L69" s="7"/>
      <c r="M69" s="7"/>
      <c r="N69" s="7"/>
      <c r="O69" s="7"/>
      <c r="P69" s="7"/>
      <c r="Q69" s="7"/>
      <c r="R69" s="7"/>
      <c r="S69" s="21">
        <f t="shared" si="20"/>
        <v>0</v>
      </c>
      <c r="T69" s="190"/>
    </row>
    <row r="70" spans="1:20" s="49" customFormat="1" ht="22.5" x14ac:dyDescent="0.2">
      <c r="A70" s="8" t="s">
        <v>21</v>
      </c>
      <c r="B70" s="181" t="s">
        <v>65</v>
      </c>
      <c r="C70" s="181"/>
      <c r="D70" s="6" t="s">
        <v>51</v>
      </c>
      <c r="E70" s="11" t="s">
        <v>23</v>
      </c>
      <c r="F70" s="11"/>
      <c r="G70" s="151">
        <v>0</v>
      </c>
      <c r="H70" s="11"/>
      <c r="I70" s="11">
        <v>5</v>
      </c>
      <c r="J70" s="180"/>
      <c r="K70" s="177"/>
      <c r="L70" s="7"/>
      <c r="M70" s="7"/>
      <c r="N70" s="7"/>
      <c r="O70" s="7"/>
      <c r="P70" s="7"/>
      <c r="Q70" s="7">
        <v>45077794822</v>
      </c>
      <c r="R70" s="7" t="s">
        <v>867</v>
      </c>
      <c r="S70" s="21">
        <f t="shared" si="20"/>
        <v>45077794822</v>
      </c>
      <c r="T70" s="190"/>
    </row>
    <row r="71" spans="1:20" ht="33.75" customHeight="1" x14ac:dyDescent="0.2">
      <c r="A71" s="185" t="s">
        <v>0</v>
      </c>
      <c r="B71" s="186"/>
      <c r="C71" s="186"/>
      <c r="D71" s="186"/>
      <c r="E71" s="186"/>
      <c r="F71" s="186"/>
      <c r="G71" s="186"/>
      <c r="H71" s="186"/>
      <c r="I71" s="186"/>
      <c r="J71" s="186"/>
      <c r="K71" s="186"/>
      <c r="L71" s="186"/>
      <c r="M71" s="186"/>
      <c r="N71" s="186"/>
      <c r="O71" s="186"/>
      <c r="P71" s="186"/>
      <c r="Q71" s="186"/>
      <c r="R71" s="187"/>
      <c r="S71" s="21">
        <f>+S7+S44+S49</f>
        <v>50903239175.5</v>
      </c>
      <c r="T71" s="190"/>
    </row>
    <row r="72" spans="1:20" x14ac:dyDescent="0.2">
      <c r="A72" s="8"/>
      <c r="B72" s="30"/>
      <c r="C72" s="30"/>
      <c r="D72" s="6"/>
      <c r="E72" s="9"/>
      <c r="F72" s="12"/>
      <c r="G72" s="19"/>
      <c r="H72" s="13"/>
      <c r="I72" s="9"/>
      <c r="J72" s="15"/>
      <c r="K72" s="16"/>
      <c r="L72" s="7"/>
      <c r="M72" s="7"/>
      <c r="N72" s="7"/>
      <c r="O72" s="7"/>
      <c r="P72" s="7"/>
      <c r="Q72" s="7"/>
      <c r="R72" s="10"/>
      <c r="S72" s="21">
        <f>+S71+SAGYMA!S93+SGBS!S34+SGBS!S42+SGBS!S101</f>
        <v>52673216575.5</v>
      </c>
      <c r="T72" s="190"/>
    </row>
    <row r="73" spans="1:20" x14ac:dyDescent="0.2">
      <c r="A73" s="8"/>
      <c r="B73" s="30"/>
      <c r="C73" s="30"/>
      <c r="D73" s="6"/>
      <c r="E73" s="9"/>
      <c r="F73" s="12"/>
      <c r="G73" s="19"/>
      <c r="H73" s="13"/>
      <c r="I73" s="9"/>
      <c r="J73" s="15"/>
      <c r="K73" s="16"/>
      <c r="L73" s="7"/>
      <c r="M73" s="7"/>
      <c r="N73" s="7"/>
      <c r="O73" s="7"/>
      <c r="P73" s="7"/>
      <c r="Q73" s="7"/>
      <c r="R73" s="10"/>
      <c r="S73" s="21"/>
      <c r="T73" s="190"/>
    </row>
    <row r="74" spans="1:20" x14ac:dyDescent="0.2">
      <c r="A74" s="8"/>
      <c r="B74" s="30"/>
      <c r="C74" s="30"/>
      <c r="D74" s="6"/>
      <c r="E74" s="9"/>
      <c r="F74" s="12"/>
      <c r="G74" s="19"/>
      <c r="H74" s="13"/>
      <c r="I74" s="9"/>
      <c r="J74" s="15"/>
      <c r="K74" s="16"/>
      <c r="L74" s="7"/>
      <c r="M74" s="7"/>
      <c r="N74" s="7"/>
      <c r="O74" s="7"/>
      <c r="P74" s="7"/>
      <c r="Q74" s="7"/>
      <c r="R74" s="10"/>
      <c r="S74" s="21"/>
      <c r="T74" s="190"/>
    </row>
    <row r="75" spans="1:20" x14ac:dyDescent="0.2">
      <c r="A75" s="8"/>
      <c r="B75" s="30"/>
      <c r="C75" s="30"/>
      <c r="D75" s="6"/>
      <c r="E75" s="9"/>
      <c r="F75" s="12"/>
      <c r="G75" s="19"/>
      <c r="H75" s="13"/>
      <c r="I75" s="9"/>
      <c r="J75" s="15"/>
      <c r="K75" s="16"/>
      <c r="L75" s="7"/>
      <c r="M75" s="7"/>
      <c r="N75" s="7"/>
      <c r="O75" s="7"/>
      <c r="P75" s="7"/>
      <c r="Q75" s="7"/>
      <c r="R75" s="10"/>
      <c r="S75" s="21"/>
      <c r="T75" s="190"/>
    </row>
    <row r="76" spans="1:20" x14ac:dyDescent="0.2">
      <c r="A76" s="8"/>
      <c r="B76" s="30"/>
      <c r="C76" s="30"/>
      <c r="D76" s="6"/>
      <c r="E76" s="9"/>
      <c r="F76" s="12"/>
      <c r="G76" s="19"/>
      <c r="H76" s="13"/>
      <c r="I76" s="9"/>
      <c r="J76" s="15"/>
      <c r="K76" s="16"/>
      <c r="L76" s="7"/>
      <c r="M76" s="7"/>
      <c r="N76" s="7"/>
      <c r="O76" s="7"/>
      <c r="P76" s="7"/>
      <c r="Q76" s="7"/>
      <c r="R76" s="10"/>
      <c r="S76" s="21"/>
      <c r="T76" s="190"/>
    </row>
    <row r="77" spans="1:20" x14ac:dyDescent="0.2">
      <c r="A77" s="8"/>
      <c r="B77" s="30"/>
      <c r="C77" s="30"/>
      <c r="D77" s="6"/>
      <c r="E77" s="9"/>
      <c r="F77" s="12"/>
      <c r="G77" s="19"/>
      <c r="H77" s="13"/>
      <c r="I77" s="9"/>
      <c r="J77" s="15"/>
      <c r="K77" s="16"/>
      <c r="L77" s="7"/>
      <c r="M77" s="7"/>
      <c r="N77" s="7"/>
      <c r="O77" s="7"/>
      <c r="P77" s="7"/>
      <c r="Q77" s="7"/>
      <c r="R77" s="10"/>
      <c r="S77" s="21"/>
      <c r="T77" s="190"/>
    </row>
    <row r="78" spans="1:20" x14ac:dyDescent="0.2">
      <c r="A78" s="8"/>
      <c r="B78" s="30"/>
      <c r="C78" s="30"/>
      <c r="D78" s="6"/>
      <c r="E78" s="9"/>
      <c r="F78" s="12"/>
      <c r="G78" s="19"/>
      <c r="H78" s="13"/>
      <c r="I78" s="9"/>
      <c r="J78" s="15"/>
      <c r="K78" s="16"/>
      <c r="L78" s="7"/>
      <c r="M78" s="7"/>
      <c r="N78" s="7"/>
      <c r="O78" s="7"/>
      <c r="P78" s="7"/>
      <c r="Q78" s="7"/>
      <c r="R78" s="10"/>
      <c r="S78" s="21"/>
      <c r="T78" s="190"/>
    </row>
    <row r="79" spans="1:20" x14ac:dyDescent="0.2">
      <c r="A79" s="8"/>
      <c r="B79" s="30"/>
      <c r="C79" s="30"/>
      <c r="D79" s="6"/>
      <c r="E79" s="9"/>
      <c r="F79" s="12"/>
      <c r="G79" s="19"/>
      <c r="H79" s="13"/>
      <c r="I79" s="9"/>
      <c r="J79" s="15"/>
      <c r="K79" s="16"/>
      <c r="L79" s="7"/>
      <c r="M79" s="7"/>
      <c r="N79" s="7"/>
      <c r="O79" s="7"/>
      <c r="P79" s="7"/>
      <c r="Q79" s="7"/>
      <c r="R79" s="10"/>
      <c r="S79" s="21"/>
      <c r="T79" s="190"/>
    </row>
    <row r="80" spans="1:20" x14ac:dyDescent="0.2">
      <c r="A80" s="8"/>
      <c r="B80" s="30"/>
      <c r="C80" s="30"/>
      <c r="D80" s="6"/>
      <c r="E80" s="9"/>
      <c r="F80" s="12"/>
      <c r="G80" s="19"/>
      <c r="H80" s="13"/>
      <c r="I80" s="9"/>
      <c r="J80" s="15"/>
      <c r="K80" s="16"/>
      <c r="L80" s="7"/>
      <c r="M80" s="7"/>
      <c r="N80" s="7"/>
      <c r="O80" s="7"/>
      <c r="P80" s="7"/>
      <c r="Q80" s="7"/>
      <c r="R80" s="10"/>
      <c r="S80" s="21"/>
      <c r="T80" s="190"/>
    </row>
    <row r="81" spans="1:20" x14ac:dyDescent="0.2">
      <c r="A81" s="8"/>
      <c r="B81" s="30"/>
      <c r="C81" s="30"/>
      <c r="D81" s="6"/>
      <c r="E81" s="9"/>
      <c r="F81" s="12"/>
      <c r="G81" s="19"/>
      <c r="H81" s="13"/>
      <c r="I81" s="9"/>
      <c r="J81" s="15"/>
      <c r="K81" s="16"/>
      <c r="L81" s="7"/>
      <c r="M81" s="7"/>
      <c r="N81" s="7"/>
      <c r="O81" s="7"/>
      <c r="P81" s="7"/>
      <c r="Q81" s="7"/>
      <c r="R81" s="10"/>
      <c r="S81" s="21"/>
      <c r="T81" s="190"/>
    </row>
    <row r="82" spans="1:20" x14ac:dyDescent="0.2">
      <c r="A82" s="8"/>
      <c r="B82" s="30"/>
      <c r="C82" s="30"/>
      <c r="D82" s="6"/>
      <c r="E82" s="9"/>
      <c r="F82" s="12"/>
      <c r="G82" s="19"/>
      <c r="H82" s="13"/>
      <c r="I82" s="9"/>
      <c r="J82" s="15"/>
      <c r="K82" s="16"/>
      <c r="L82" s="7"/>
      <c r="M82" s="7"/>
      <c r="N82" s="7"/>
      <c r="O82" s="7"/>
      <c r="P82" s="7"/>
      <c r="Q82" s="7"/>
      <c r="R82" s="10"/>
      <c r="S82" s="21"/>
      <c r="T82" s="190"/>
    </row>
    <row r="83" spans="1:20" x14ac:dyDescent="0.2">
      <c r="A83" s="8"/>
      <c r="B83" s="30"/>
      <c r="C83" s="30"/>
      <c r="D83" s="6"/>
      <c r="E83" s="9"/>
      <c r="F83" s="12"/>
      <c r="G83" s="19"/>
      <c r="H83" s="13"/>
      <c r="I83" s="9"/>
      <c r="J83" s="15"/>
      <c r="K83" s="16"/>
      <c r="L83" s="7"/>
      <c r="M83" s="7"/>
      <c r="N83" s="7"/>
      <c r="O83" s="7"/>
      <c r="P83" s="7"/>
      <c r="Q83" s="7"/>
      <c r="R83" s="10"/>
      <c r="S83" s="21"/>
      <c r="T83" s="190"/>
    </row>
    <row r="84" spans="1:20" x14ac:dyDescent="0.2">
      <c r="A84" s="8"/>
      <c r="B84" s="30"/>
      <c r="C84" s="30"/>
      <c r="D84" s="6"/>
      <c r="E84" s="9"/>
      <c r="F84" s="12"/>
      <c r="G84" s="19"/>
      <c r="H84" s="13"/>
      <c r="I84" s="9"/>
      <c r="J84" s="15"/>
      <c r="K84" s="16"/>
      <c r="L84" s="7"/>
      <c r="M84" s="7"/>
      <c r="N84" s="7"/>
      <c r="O84" s="7"/>
      <c r="P84" s="7"/>
      <c r="Q84" s="7"/>
      <c r="R84" s="10"/>
      <c r="S84" s="21"/>
      <c r="T84" s="190"/>
    </row>
    <row r="85" spans="1:20" x14ac:dyDescent="0.2">
      <c r="A85" s="8"/>
      <c r="B85" s="30"/>
      <c r="C85" s="30"/>
      <c r="D85" s="6"/>
      <c r="E85" s="9"/>
      <c r="F85" s="12"/>
      <c r="G85" s="19"/>
      <c r="H85" s="13"/>
      <c r="I85" s="9"/>
      <c r="J85" s="15"/>
      <c r="K85" s="16"/>
      <c r="L85" s="7"/>
      <c r="M85" s="7"/>
      <c r="N85" s="7"/>
      <c r="O85" s="7"/>
      <c r="P85" s="7"/>
      <c r="Q85" s="7"/>
      <c r="R85" s="10"/>
      <c r="S85" s="21"/>
      <c r="T85" s="190"/>
    </row>
    <row r="86" spans="1:20" x14ac:dyDescent="0.2">
      <c r="A86" s="8"/>
      <c r="B86" s="30"/>
      <c r="C86" s="30"/>
      <c r="D86" s="6"/>
      <c r="E86" s="9"/>
      <c r="F86" s="12"/>
      <c r="G86" s="19"/>
      <c r="H86" s="13"/>
      <c r="I86" s="9"/>
      <c r="J86" s="15"/>
      <c r="K86" s="16"/>
      <c r="L86" s="7"/>
      <c r="M86" s="7"/>
      <c r="N86" s="7"/>
      <c r="O86" s="7"/>
      <c r="P86" s="7"/>
      <c r="Q86" s="7"/>
      <c r="R86" s="10"/>
      <c r="S86" s="21"/>
      <c r="T86" s="190"/>
    </row>
    <row r="87" spans="1:20" x14ac:dyDescent="0.2">
      <c r="L87" s="1"/>
      <c r="M87" s="1"/>
      <c r="N87" s="1"/>
      <c r="O87" s="1"/>
      <c r="P87" s="1"/>
      <c r="Q87" s="1"/>
      <c r="R87" s="1"/>
      <c r="S87" s="22"/>
      <c r="T87" s="1"/>
    </row>
    <row r="88" spans="1:20" x14ac:dyDescent="0.2">
      <c r="L88" s="1"/>
      <c r="M88" s="1"/>
      <c r="N88" s="1"/>
      <c r="O88" s="1"/>
      <c r="P88" s="1"/>
      <c r="Q88" s="1"/>
      <c r="R88" s="1"/>
      <c r="S88" s="22"/>
      <c r="T88" s="1"/>
    </row>
    <row r="89" spans="1:20" x14ac:dyDescent="0.2">
      <c r="L89" s="1"/>
      <c r="M89" s="1"/>
      <c r="N89" s="1"/>
      <c r="O89" s="1"/>
      <c r="P89" s="1"/>
      <c r="Q89" s="1"/>
      <c r="R89" s="1"/>
      <c r="S89" s="22"/>
      <c r="T89" s="1"/>
    </row>
    <row r="90" spans="1:20" x14ac:dyDescent="0.2">
      <c r="L90" s="1"/>
      <c r="M90" s="1"/>
      <c r="N90" s="1"/>
      <c r="O90" s="1"/>
      <c r="P90" s="1"/>
      <c r="Q90" s="1"/>
      <c r="R90" s="1"/>
      <c r="S90" s="22"/>
      <c r="T90" s="1"/>
    </row>
    <row r="91" spans="1:20" x14ac:dyDescent="0.2">
      <c r="L91" s="1"/>
      <c r="M91" s="1"/>
      <c r="N91" s="1"/>
      <c r="O91" s="1"/>
      <c r="P91" s="1"/>
      <c r="Q91" s="1"/>
      <c r="R91" s="1"/>
      <c r="S91" s="22"/>
      <c r="T91" s="1"/>
    </row>
    <row r="92" spans="1:20" x14ac:dyDescent="0.2">
      <c r="L92" s="1"/>
      <c r="M92" s="1"/>
      <c r="N92" s="1"/>
      <c r="O92" s="1"/>
      <c r="P92" s="1"/>
      <c r="Q92" s="1"/>
      <c r="R92" s="1"/>
      <c r="S92" s="22"/>
      <c r="T92" s="1"/>
    </row>
    <row r="93" spans="1:20" x14ac:dyDescent="0.2">
      <c r="L93" s="1"/>
      <c r="M93" s="1"/>
      <c r="N93" s="1"/>
      <c r="O93" s="1"/>
      <c r="P93" s="1"/>
      <c r="Q93" s="1"/>
      <c r="R93" s="1"/>
      <c r="S93" s="22"/>
      <c r="T93" s="1"/>
    </row>
    <row r="94" spans="1:20" x14ac:dyDescent="0.2">
      <c r="L94" s="1"/>
      <c r="M94" s="1"/>
      <c r="N94" s="1"/>
      <c r="O94" s="1"/>
      <c r="P94" s="1"/>
      <c r="Q94" s="1"/>
      <c r="R94" s="1"/>
      <c r="S94" s="22"/>
      <c r="T94" s="1"/>
    </row>
    <row r="95" spans="1:20" x14ac:dyDescent="0.2">
      <c r="L95" s="1"/>
      <c r="M95" s="1"/>
      <c r="N95" s="1"/>
      <c r="O95" s="1"/>
      <c r="P95" s="1"/>
      <c r="Q95" s="1"/>
      <c r="R95" s="1"/>
      <c r="S95" s="22"/>
      <c r="T95" s="1"/>
    </row>
    <row r="96" spans="1:20" x14ac:dyDescent="0.2">
      <c r="L96" s="1"/>
      <c r="M96" s="1"/>
      <c r="N96" s="1"/>
      <c r="O96" s="1"/>
      <c r="P96" s="1"/>
      <c r="Q96" s="1"/>
      <c r="R96" s="1"/>
      <c r="S96" s="22"/>
      <c r="T96" s="1"/>
    </row>
    <row r="97" spans="12:20" x14ac:dyDescent="0.2">
      <c r="L97" s="1"/>
      <c r="M97" s="1"/>
      <c r="N97" s="1"/>
      <c r="O97" s="1"/>
      <c r="P97" s="1"/>
      <c r="Q97" s="1"/>
      <c r="R97" s="1"/>
      <c r="S97" s="22"/>
      <c r="T97" s="1"/>
    </row>
    <row r="98" spans="12:20" x14ac:dyDescent="0.2">
      <c r="L98" s="1"/>
      <c r="M98" s="1"/>
      <c r="N98" s="1"/>
      <c r="O98" s="1"/>
      <c r="P98" s="1"/>
      <c r="Q98" s="1"/>
      <c r="R98" s="1"/>
      <c r="S98" s="22"/>
      <c r="T98" s="1"/>
    </row>
    <row r="99" spans="12:20" x14ac:dyDescent="0.2">
      <c r="L99" s="1"/>
      <c r="M99" s="1"/>
      <c r="N99" s="1"/>
      <c r="O99" s="1"/>
      <c r="P99" s="1"/>
      <c r="Q99" s="1"/>
      <c r="R99" s="1"/>
      <c r="S99" s="22"/>
      <c r="T99" s="1"/>
    </row>
    <row r="100" spans="12:20" x14ac:dyDescent="0.2">
      <c r="L100" s="1"/>
      <c r="M100" s="1"/>
      <c r="N100" s="1"/>
      <c r="O100" s="1"/>
      <c r="P100" s="1"/>
      <c r="Q100" s="1"/>
      <c r="R100" s="1"/>
      <c r="S100" s="22"/>
      <c r="T100" s="1"/>
    </row>
    <row r="101" spans="12:20" x14ac:dyDescent="0.2">
      <c r="L101" s="1"/>
      <c r="M101" s="1"/>
      <c r="N101" s="1"/>
      <c r="O101" s="1"/>
      <c r="P101" s="1"/>
      <c r="Q101" s="1"/>
      <c r="R101" s="1"/>
      <c r="S101" s="22"/>
      <c r="T101" s="1"/>
    </row>
    <row r="102" spans="12:20" x14ac:dyDescent="0.2">
      <c r="L102" s="1"/>
      <c r="M102" s="1"/>
      <c r="N102" s="1"/>
      <c r="O102" s="1"/>
      <c r="P102" s="1"/>
      <c r="Q102" s="1"/>
      <c r="R102" s="1"/>
      <c r="S102" s="22"/>
      <c r="T102" s="1"/>
    </row>
    <row r="103" spans="12:20" x14ac:dyDescent="0.2">
      <c r="L103" s="1"/>
      <c r="M103" s="1"/>
      <c r="N103" s="1"/>
      <c r="O103" s="1"/>
      <c r="P103" s="1"/>
      <c r="Q103" s="1"/>
      <c r="R103" s="1"/>
      <c r="S103" s="22"/>
      <c r="T103" s="1"/>
    </row>
    <row r="104" spans="12:20" x14ac:dyDescent="0.2">
      <c r="L104" s="1"/>
      <c r="M104" s="1"/>
      <c r="N104" s="1"/>
      <c r="O104" s="1"/>
      <c r="P104" s="1"/>
      <c r="Q104" s="1"/>
      <c r="R104" s="1"/>
      <c r="S104" s="22"/>
      <c r="T104" s="1"/>
    </row>
    <row r="105" spans="12:20" x14ac:dyDescent="0.2">
      <c r="L105" s="1"/>
      <c r="M105" s="1"/>
      <c r="N105" s="1"/>
      <c r="O105" s="1"/>
      <c r="P105" s="1"/>
      <c r="Q105" s="1"/>
      <c r="R105" s="1"/>
      <c r="S105" s="22"/>
      <c r="T105" s="1"/>
    </row>
    <row r="106" spans="12:20" x14ac:dyDescent="0.2">
      <c r="L106" s="1"/>
      <c r="M106" s="1"/>
      <c r="N106" s="1"/>
      <c r="O106" s="1"/>
      <c r="P106" s="1"/>
      <c r="Q106" s="1"/>
      <c r="R106" s="1"/>
      <c r="S106" s="22"/>
      <c r="T106" s="1"/>
    </row>
    <row r="107" spans="12:20" x14ac:dyDescent="0.2">
      <c r="L107" s="1"/>
      <c r="M107" s="1"/>
      <c r="N107" s="1"/>
      <c r="O107" s="1"/>
      <c r="P107" s="1"/>
      <c r="Q107" s="1"/>
      <c r="R107" s="1"/>
      <c r="S107" s="22"/>
      <c r="T107" s="1"/>
    </row>
    <row r="108" spans="12:20" x14ac:dyDescent="0.2">
      <c r="L108" s="1"/>
      <c r="M108" s="1"/>
      <c r="N108" s="1"/>
      <c r="O108" s="1"/>
      <c r="P108" s="1"/>
      <c r="Q108" s="1"/>
      <c r="R108" s="1"/>
      <c r="S108" s="22"/>
      <c r="T108" s="1"/>
    </row>
    <row r="109" spans="12:20" x14ac:dyDescent="0.2">
      <c r="L109" s="1"/>
      <c r="M109" s="1"/>
      <c r="N109" s="1"/>
      <c r="O109" s="1"/>
      <c r="P109" s="1"/>
      <c r="Q109" s="1"/>
      <c r="R109" s="1"/>
      <c r="S109" s="22"/>
      <c r="T109" s="1"/>
    </row>
    <row r="110" spans="12:20" x14ac:dyDescent="0.2">
      <c r="L110" s="1"/>
      <c r="M110" s="1"/>
      <c r="N110" s="1"/>
      <c r="O110" s="1"/>
      <c r="P110" s="1"/>
      <c r="Q110" s="1"/>
      <c r="R110" s="1"/>
      <c r="S110" s="22"/>
      <c r="T110" s="1"/>
    </row>
    <row r="111" spans="12:20" x14ac:dyDescent="0.2">
      <c r="L111" s="1"/>
      <c r="M111" s="1"/>
      <c r="N111" s="1"/>
      <c r="O111" s="1"/>
      <c r="P111" s="1"/>
      <c r="Q111" s="1"/>
      <c r="R111" s="1"/>
      <c r="S111" s="22"/>
      <c r="T111" s="1"/>
    </row>
    <row r="112" spans="12:20" x14ac:dyDescent="0.2">
      <c r="L112" s="1"/>
      <c r="M112" s="1"/>
      <c r="N112" s="1"/>
      <c r="O112" s="1"/>
      <c r="P112" s="1"/>
      <c r="Q112" s="1"/>
      <c r="R112" s="1"/>
      <c r="S112" s="22"/>
      <c r="T112" s="1"/>
    </row>
    <row r="113" spans="12:20" x14ac:dyDescent="0.2">
      <c r="L113" s="1"/>
      <c r="M113" s="1"/>
      <c r="N113" s="1"/>
      <c r="O113" s="1"/>
      <c r="P113" s="1"/>
      <c r="Q113" s="1"/>
      <c r="R113" s="1"/>
      <c r="S113" s="22"/>
      <c r="T113" s="1"/>
    </row>
    <row r="114" spans="12:20" x14ac:dyDescent="0.2">
      <c r="L114" s="1"/>
      <c r="M114" s="1"/>
      <c r="N114" s="1"/>
      <c r="O114" s="1"/>
      <c r="P114" s="1"/>
      <c r="Q114" s="1"/>
      <c r="R114" s="1"/>
      <c r="S114" s="22"/>
      <c r="T114" s="1"/>
    </row>
    <row r="115" spans="12:20" x14ac:dyDescent="0.2">
      <c r="L115" s="1"/>
      <c r="M115" s="1"/>
      <c r="N115" s="1"/>
      <c r="O115" s="1"/>
      <c r="P115" s="1"/>
      <c r="Q115" s="1"/>
      <c r="R115" s="1"/>
      <c r="S115" s="22"/>
      <c r="T115" s="1"/>
    </row>
  </sheetData>
  <mergeCells count="116">
    <mergeCell ref="A1:T1"/>
    <mergeCell ref="A2:B5"/>
    <mergeCell ref="C2:C5"/>
    <mergeCell ref="D2:D5"/>
    <mergeCell ref="E2:E5"/>
    <mergeCell ref="F2:F5"/>
    <mergeCell ref="G2:G5"/>
    <mergeCell ref="H2:H5"/>
    <mergeCell ref="I2:I5"/>
    <mergeCell ref="J2:J5"/>
    <mergeCell ref="M4:M5"/>
    <mergeCell ref="N4:N5"/>
    <mergeCell ref="O4:O5"/>
    <mergeCell ref="T7:T86"/>
    <mergeCell ref="K2:K5"/>
    <mergeCell ref="L2:S2"/>
    <mergeCell ref="T2:T5"/>
    <mergeCell ref="L3:M3"/>
    <mergeCell ref="N3:O3"/>
    <mergeCell ref="P3:P5"/>
    <mergeCell ref="Q3:Q5"/>
    <mergeCell ref="R3:R5"/>
    <mergeCell ref="S3:S5"/>
    <mergeCell ref="L4:L5"/>
    <mergeCell ref="K39:K43"/>
    <mergeCell ref="A7:B7"/>
    <mergeCell ref="C7:J7"/>
    <mergeCell ref="A8:B8"/>
    <mergeCell ref="C8:J8"/>
    <mergeCell ref="A9:B9"/>
    <mergeCell ref="C9:J9"/>
    <mergeCell ref="B10:C10"/>
    <mergeCell ref="J10:J17"/>
    <mergeCell ref="A18:B18"/>
    <mergeCell ref="C18:J18"/>
    <mergeCell ref="A19:B19"/>
    <mergeCell ref="C19:J19"/>
    <mergeCell ref="B20:C20"/>
    <mergeCell ref="J20:J28"/>
    <mergeCell ref="K10:K17"/>
    <mergeCell ref="B11:C11"/>
    <mergeCell ref="B12:C12"/>
    <mergeCell ref="B13:C13"/>
    <mergeCell ref="B14:C14"/>
    <mergeCell ref="B15:C15"/>
    <mergeCell ref="B16:C16"/>
    <mergeCell ref="B17:C17"/>
    <mergeCell ref="K20:K28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J29:J38"/>
    <mergeCell ref="K29:K38"/>
    <mergeCell ref="B30:C30"/>
    <mergeCell ref="B31:C31"/>
    <mergeCell ref="B32:C32"/>
    <mergeCell ref="B33:C33"/>
    <mergeCell ref="B34:C34"/>
    <mergeCell ref="B35:C35"/>
    <mergeCell ref="B36:C36"/>
    <mergeCell ref="A44:B44"/>
    <mergeCell ref="C44:J44"/>
    <mergeCell ref="A45:B45"/>
    <mergeCell ref="C45:J45"/>
    <mergeCell ref="A46:B46"/>
    <mergeCell ref="C46:J46"/>
    <mergeCell ref="B37:C37"/>
    <mergeCell ref="B38:C38"/>
    <mergeCell ref="B39:C39"/>
    <mergeCell ref="J39:J43"/>
    <mergeCell ref="B40:C40"/>
    <mergeCell ref="B41:C41"/>
    <mergeCell ref="B42:C42"/>
    <mergeCell ref="B43:C43"/>
    <mergeCell ref="A50:B50"/>
    <mergeCell ref="C50:J50"/>
    <mergeCell ref="A51:B51"/>
    <mergeCell ref="C51:J51"/>
    <mergeCell ref="B52:C52"/>
    <mergeCell ref="J52:J53"/>
    <mergeCell ref="B47:C47"/>
    <mergeCell ref="J47:J48"/>
    <mergeCell ref="K47:K48"/>
    <mergeCell ref="B48:C48"/>
    <mergeCell ref="A49:B49"/>
    <mergeCell ref="C49:J49"/>
    <mergeCell ref="A54:B54"/>
    <mergeCell ref="C54:J54"/>
    <mergeCell ref="K52:K53"/>
    <mergeCell ref="B53:C53"/>
    <mergeCell ref="A71:R71"/>
    <mergeCell ref="B62:C62"/>
    <mergeCell ref="B63:C63"/>
    <mergeCell ref="B64:C64"/>
    <mergeCell ref="B65:C65"/>
    <mergeCell ref="B66:C66"/>
    <mergeCell ref="B67:C67"/>
    <mergeCell ref="A55:B55"/>
    <mergeCell ref="C55:J55"/>
    <mergeCell ref="B56:C56"/>
    <mergeCell ref="J56:J70"/>
    <mergeCell ref="K56:K70"/>
    <mergeCell ref="B57:C57"/>
    <mergeCell ref="B58:C58"/>
    <mergeCell ref="B59:C59"/>
    <mergeCell ref="B60:C60"/>
    <mergeCell ref="B61:C61"/>
    <mergeCell ref="B68:C68"/>
    <mergeCell ref="B69:C69"/>
    <mergeCell ref="B70:C70"/>
  </mergeCells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10975"/>
  <sheetViews>
    <sheetView topLeftCell="B58" zoomScaleNormal="100" workbookViewId="0">
      <selection activeCell="L26" sqref="L26"/>
    </sheetView>
  </sheetViews>
  <sheetFormatPr baseColWidth="10" defaultRowHeight="12.75" x14ac:dyDescent="0.2"/>
  <cols>
    <col min="1" max="1" width="6" style="23" customWidth="1"/>
    <col min="2" max="2" width="6.140625" customWidth="1"/>
    <col min="3" max="3" width="32.85546875" customWidth="1"/>
    <col min="4" max="4" width="4.7109375" customWidth="1"/>
    <col min="5" max="5" width="10" style="14" bestFit="1" customWidth="1"/>
    <col min="6" max="6" width="17.85546875" style="14" hidden="1" customWidth="1"/>
    <col min="7" max="7" width="3.28515625" style="94" customWidth="1"/>
    <col min="8" max="8" width="10.85546875" style="14" hidden="1" customWidth="1"/>
    <col min="9" max="9" width="2.85546875" style="14" customWidth="1"/>
    <col min="10" max="10" width="9.5703125" customWidth="1"/>
    <col min="11" max="11" width="4.85546875" style="95" customWidth="1"/>
    <col min="12" max="12" width="15.85546875" bestFit="1" customWidth="1"/>
    <col min="13" max="13" width="14.85546875" bestFit="1" customWidth="1"/>
    <col min="14" max="14" width="11.85546875" bestFit="1" customWidth="1"/>
    <col min="15" max="15" width="6.28515625" bestFit="1" customWidth="1"/>
    <col min="16" max="16" width="2.28515625" customWidth="1"/>
    <col min="17" max="17" width="15.85546875" bestFit="1" customWidth="1"/>
    <col min="18" max="18" width="18" bestFit="1" customWidth="1"/>
    <col min="19" max="19" width="20.7109375" style="23" customWidth="1"/>
    <col min="20" max="20" width="8.5703125" customWidth="1"/>
    <col min="21" max="21" width="15.42578125" bestFit="1" customWidth="1"/>
  </cols>
  <sheetData>
    <row r="1" spans="1:21" ht="31.5" customHeight="1" x14ac:dyDescent="0.2">
      <c r="A1" s="204" t="s">
        <v>27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</row>
    <row r="2" spans="1:21" ht="12.75" customHeight="1" x14ac:dyDescent="0.2">
      <c r="A2" s="206" t="s">
        <v>3</v>
      </c>
      <c r="B2" s="206"/>
      <c r="C2" s="206" t="s">
        <v>1</v>
      </c>
      <c r="D2" s="206" t="s">
        <v>2</v>
      </c>
      <c r="E2" s="206" t="s">
        <v>4</v>
      </c>
      <c r="F2" s="201" t="s">
        <v>22</v>
      </c>
      <c r="G2" s="205" t="s">
        <v>28</v>
      </c>
      <c r="H2" s="201" t="s">
        <v>25</v>
      </c>
      <c r="I2" s="200" t="s">
        <v>29</v>
      </c>
      <c r="J2" s="200" t="s">
        <v>7</v>
      </c>
      <c r="K2" s="241" t="s">
        <v>19</v>
      </c>
      <c r="L2" s="199" t="s">
        <v>14</v>
      </c>
      <c r="M2" s="199"/>
      <c r="N2" s="199"/>
      <c r="O2" s="199"/>
      <c r="P2" s="199"/>
      <c r="Q2" s="199"/>
      <c r="R2" s="199"/>
      <c r="S2" s="199"/>
      <c r="T2" s="207" t="s">
        <v>13</v>
      </c>
    </row>
    <row r="3" spans="1:21" ht="12.75" customHeight="1" x14ac:dyDescent="0.2">
      <c r="A3" s="206"/>
      <c r="B3" s="206"/>
      <c r="C3" s="206"/>
      <c r="D3" s="206"/>
      <c r="E3" s="206"/>
      <c r="F3" s="202"/>
      <c r="G3" s="205"/>
      <c r="H3" s="202"/>
      <c r="I3" s="200"/>
      <c r="J3" s="200"/>
      <c r="K3" s="241"/>
      <c r="L3" s="199" t="s">
        <v>8</v>
      </c>
      <c r="M3" s="199"/>
      <c r="N3" s="199" t="s">
        <v>11</v>
      </c>
      <c r="O3" s="199"/>
      <c r="P3" s="208" t="s">
        <v>16</v>
      </c>
      <c r="Q3" s="198" t="s">
        <v>12</v>
      </c>
      <c r="R3" s="198" t="s">
        <v>17</v>
      </c>
      <c r="S3" s="198" t="s">
        <v>0</v>
      </c>
      <c r="T3" s="207"/>
    </row>
    <row r="4" spans="1:21" ht="12.75" customHeight="1" x14ac:dyDescent="0.2">
      <c r="A4" s="206"/>
      <c r="B4" s="206"/>
      <c r="C4" s="206"/>
      <c r="D4" s="206"/>
      <c r="E4" s="206"/>
      <c r="F4" s="202"/>
      <c r="G4" s="205"/>
      <c r="H4" s="202"/>
      <c r="I4" s="200"/>
      <c r="J4" s="200"/>
      <c r="K4" s="241"/>
      <c r="L4" s="198" t="s">
        <v>9</v>
      </c>
      <c r="M4" s="198" t="s">
        <v>15</v>
      </c>
      <c r="N4" s="198" t="s">
        <v>18</v>
      </c>
      <c r="O4" s="198" t="s">
        <v>10</v>
      </c>
      <c r="P4" s="208"/>
      <c r="Q4" s="198"/>
      <c r="R4" s="198"/>
      <c r="S4" s="198"/>
      <c r="T4" s="207"/>
    </row>
    <row r="5" spans="1:21" ht="12.75" customHeight="1" x14ac:dyDescent="0.2">
      <c r="A5" s="206"/>
      <c r="B5" s="206"/>
      <c r="C5" s="206"/>
      <c r="D5" s="206"/>
      <c r="E5" s="206"/>
      <c r="F5" s="203"/>
      <c r="G5" s="205"/>
      <c r="H5" s="203"/>
      <c r="I5" s="200"/>
      <c r="J5" s="200"/>
      <c r="K5" s="241"/>
      <c r="L5" s="198"/>
      <c r="M5" s="198"/>
      <c r="N5" s="198"/>
      <c r="O5" s="198"/>
      <c r="P5" s="208"/>
      <c r="Q5" s="198"/>
      <c r="R5" s="198"/>
      <c r="S5" s="198"/>
      <c r="T5" s="207"/>
    </row>
    <row r="6" spans="1:21" ht="12.75" customHeight="1" thickBot="1" x14ac:dyDescent="0.25">
      <c r="A6" s="36"/>
      <c r="B6" s="36"/>
      <c r="C6" s="36"/>
      <c r="D6" s="36"/>
      <c r="E6" s="36"/>
      <c r="F6" s="32"/>
      <c r="G6" s="84"/>
      <c r="H6" s="34"/>
      <c r="I6" s="32"/>
      <c r="J6" s="32"/>
      <c r="K6" s="85"/>
      <c r="L6" s="119">
        <v>703713466</v>
      </c>
      <c r="M6" s="33">
        <f>+L6-L14</f>
        <v>665131706</v>
      </c>
      <c r="N6" s="33"/>
      <c r="O6" s="33"/>
      <c r="P6" s="38"/>
      <c r="Q6" s="33"/>
      <c r="R6" s="33"/>
      <c r="S6" s="33"/>
      <c r="T6" s="37"/>
    </row>
    <row r="7" spans="1:21" s="2" customFormat="1" ht="13.5" thickBot="1" x14ac:dyDescent="0.25">
      <c r="A7" s="240" t="s">
        <v>30</v>
      </c>
      <c r="B7" s="240"/>
      <c r="C7" s="240" t="s">
        <v>31</v>
      </c>
      <c r="D7" s="240"/>
      <c r="E7" s="240"/>
      <c r="F7" s="240"/>
      <c r="G7" s="240"/>
      <c r="H7" s="240"/>
      <c r="I7" s="240"/>
      <c r="J7" s="240"/>
      <c r="K7" s="86"/>
      <c r="L7" s="130">
        <f>L10+L12+L14+L16+L18+L21+L23+L25+L27+L29+L30+L32+L34+L36+L37+L38+L40+L41+L43+L45+L46+L48+L50+L52+L54+L56+L58+L61</f>
        <v>14170792462.529999</v>
      </c>
      <c r="M7" s="130">
        <f t="shared" ref="M7:S7" si="0">M10+M12+M14+M16+M18+M21+M23+M25+M27+M29+M30+M32+M34+M36+M37+M38+M40+M41+M43+M45+M46+M48+M50+M52+M54+M56+M58+M61</f>
        <v>86000000</v>
      </c>
      <c r="N7" s="130">
        <f t="shared" si="0"/>
        <v>0</v>
      </c>
      <c r="O7" s="130">
        <f t="shared" si="0"/>
        <v>0</v>
      </c>
      <c r="P7" s="130">
        <f t="shared" si="0"/>
        <v>0</v>
      </c>
      <c r="Q7" s="130">
        <f t="shared" si="0"/>
        <v>15656252321</v>
      </c>
      <c r="R7" s="130">
        <f t="shared" si="0"/>
        <v>0</v>
      </c>
      <c r="S7" s="130">
        <f t="shared" si="0"/>
        <v>29913044783.530003</v>
      </c>
      <c r="T7" s="190"/>
    </row>
    <row r="8" spans="1:21" ht="15" customHeight="1" x14ac:dyDescent="0.2">
      <c r="A8" s="188" t="s">
        <v>5</v>
      </c>
      <c r="B8" s="188"/>
      <c r="C8" s="189" t="s">
        <v>680</v>
      </c>
      <c r="D8" s="189"/>
      <c r="E8" s="189"/>
      <c r="F8" s="189"/>
      <c r="G8" s="189"/>
      <c r="H8" s="189"/>
      <c r="I8" s="189"/>
      <c r="J8" s="189"/>
      <c r="K8" s="87"/>
      <c r="L8" s="130">
        <f>L10+L12+L14+L16+L18+L21+L23+L25+L27+L29+L30+L32+L34+L36+L37+L38+L40+L41+L43+L45+L46+L48+L50+L52+L54+L56+L58+L61</f>
        <v>14170792462.529999</v>
      </c>
      <c r="M8" s="130">
        <f t="shared" ref="M8:S8" si="1">M10+M12+M14+M16+M18+M21+M23+M25+M27+M29+M30+M32+M34+M36+M37+M38+M40+M41+M43+M45+M46+M48+M50+M52+M54+M56+M58+M61</f>
        <v>86000000</v>
      </c>
      <c r="N8" s="130">
        <f t="shared" si="1"/>
        <v>0</v>
      </c>
      <c r="O8" s="130">
        <f t="shared" si="1"/>
        <v>0</v>
      </c>
      <c r="P8" s="130">
        <f t="shared" si="1"/>
        <v>0</v>
      </c>
      <c r="Q8" s="130">
        <f t="shared" si="1"/>
        <v>15656252321</v>
      </c>
      <c r="R8" s="130">
        <f t="shared" si="1"/>
        <v>0</v>
      </c>
      <c r="S8" s="130">
        <f t="shared" si="1"/>
        <v>29913044783.530003</v>
      </c>
      <c r="T8" s="190"/>
    </row>
    <row r="9" spans="1:21" ht="18.75" customHeight="1" x14ac:dyDescent="0.2">
      <c r="A9" s="172" t="s">
        <v>6</v>
      </c>
      <c r="B9" s="172"/>
      <c r="C9" s="182" t="s">
        <v>681</v>
      </c>
      <c r="D9" s="183"/>
      <c r="E9" s="183"/>
      <c r="F9" s="183"/>
      <c r="G9" s="183"/>
      <c r="H9" s="183"/>
      <c r="I9" s="183"/>
      <c r="J9" s="184"/>
      <c r="K9" s="88"/>
      <c r="L9" s="4">
        <f>L10+L12+L14+L16+L18+L21+L23+L25+L27+L29+L30+L32+L34+L36+L37+L38+L40+L41+L43+L45+L46+L48+L50+L52+L54+L56+L58+L61</f>
        <v>14170792462.529999</v>
      </c>
      <c r="M9" s="4">
        <f t="shared" ref="M9:S9" si="2">M10+M12+M14+M16+M18+M21+M23+M25+M27+M29+M30+M32+M34+M36+M37+M38+M40+M41+M43+M45+M46+M48+M50+M52+M54+M56+M58+M61</f>
        <v>86000000</v>
      </c>
      <c r="N9" s="4">
        <f t="shared" si="2"/>
        <v>0</v>
      </c>
      <c r="O9" s="4">
        <f t="shared" si="2"/>
        <v>0</v>
      </c>
      <c r="P9" s="4">
        <f t="shared" si="2"/>
        <v>0</v>
      </c>
      <c r="Q9" s="4">
        <f t="shared" si="2"/>
        <v>15656252321</v>
      </c>
      <c r="R9" s="4">
        <f t="shared" si="2"/>
        <v>0</v>
      </c>
      <c r="S9" s="4">
        <f t="shared" si="2"/>
        <v>29913044783.530003</v>
      </c>
      <c r="T9" s="190"/>
    </row>
    <row r="10" spans="1:21" ht="18.75" customHeight="1" x14ac:dyDescent="0.2">
      <c r="A10" s="53" t="s">
        <v>20</v>
      </c>
      <c r="B10" s="233" t="s">
        <v>682</v>
      </c>
      <c r="C10" s="234"/>
      <c r="D10" s="54" t="s">
        <v>683</v>
      </c>
      <c r="E10" s="96">
        <v>0.99119999999999997</v>
      </c>
      <c r="F10" s="56"/>
      <c r="G10" s="89"/>
      <c r="H10" s="57"/>
      <c r="I10" s="26">
        <v>1</v>
      </c>
      <c r="J10" s="178" t="s">
        <v>135</v>
      </c>
      <c r="K10" s="218">
        <v>2020852500020</v>
      </c>
      <c r="L10" s="5">
        <f>L11</f>
        <v>12996867706</v>
      </c>
      <c r="M10" s="5">
        <f>M11</f>
        <v>0</v>
      </c>
      <c r="N10" s="5">
        <f t="shared" ref="N10:P10" si="3">N11</f>
        <v>0</v>
      </c>
      <c r="O10" s="5">
        <f t="shared" si="3"/>
        <v>0</v>
      </c>
      <c r="P10" s="5">
        <f t="shared" si="3"/>
        <v>0</v>
      </c>
      <c r="Q10" s="5">
        <f>Q11</f>
        <v>15578187131</v>
      </c>
      <c r="R10" s="5"/>
      <c r="S10" s="5">
        <f t="shared" ref="S10:S14" si="4">SUM(L10:R10)</f>
        <v>28575054837</v>
      </c>
      <c r="T10" s="190"/>
    </row>
    <row r="11" spans="1:21" s="49" customFormat="1" ht="46.5" customHeight="1" x14ac:dyDescent="0.2">
      <c r="A11" s="60" t="s">
        <v>21</v>
      </c>
      <c r="B11" s="221" t="s">
        <v>751</v>
      </c>
      <c r="C11" s="221"/>
      <c r="D11" s="6" t="s">
        <v>752</v>
      </c>
      <c r="E11" s="62"/>
      <c r="F11" s="78"/>
      <c r="G11" s="79"/>
      <c r="H11" s="61"/>
      <c r="I11" s="62">
        <v>100</v>
      </c>
      <c r="J11" s="179"/>
      <c r="K11" s="219"/>
      <c r="L11" s="7">
        <f>11203569569+11544453+919539361+862214323</f>
        <v>12996867706</v>
      </c>
      <c r="M11" s="7"/>
      <c r="N11" s="7"/>
      <c r="O11" s="7"/>
      <c r="P11" s="7"/>
      <c r="Q11" s="7">
        <v>15578187131</v>
      </c>
      <c r="R11" s="7" t="s">
        <v>887</v>
      </c>
      <c r="S11" s="21">
        <f t="shared" si="4"/>
        <v>28575054837</v>
      </c>
      <c r="T11" s="190"/>
      <c r="U11" s="102"/>
    </row>
    <row r="12" spans="1:21" ht="45" customHeight="1" x14ac:dyDescent="0.2">
      <c r="A12" s="53" t="s">
        <v>20</v>
      </c>
      <c r="B12" s="233" t="s">
        <v>799</v>
      </c>
      <c r="C12" s="234"/>
      <c r="D12" s="54" t="s">
        <v>800</v>
      </c>
      <c r="E12" s="96" t="s">
        <v>497</v>
      </c>
      <c r="F12" s="56"/>
      <c r="G12" s="89"/>
      <c r="H12" s="57"/>
      <c r="I12" s="26">
        <v>1</v>
      </c>
      <c r="J12" s="179"/>
      <c r="K12" s="219"/>
      <c r="L12" s="5"/>
      <c r="M12" s="5"/>
      <c r="N12" s="5">
        <f>N13</f>
        <v>0</v>
      </c>
      <c r="O12" s="5"/>
      <c r="P12" s="5"/>
      <c r="Q12" s="5">
        <f>Q13</f>
        <v>78065190</v>
      </c>
      <c r="R12" s="5"/>
      <c r="S12" s="5">
        <f t="shared" si="4"/>
        <v>78065190</v>
      </c>
      <c r="T12" s="190"/>
    </row>
    <row r="13" spans="1:21" s="49" customFormat="1" ht="39" customHeight="1" x14ac:dyDescent="0.2">
      <c r="A13" s="60" t="s">
        <v>21</v>
      </c>
      <c r="B13" s="221" t="s">
        <v>753</v>
      </c>
      <c r="C13" s="221"/>
      <c r="D13" s="6" t="s">
        <v>754</v>
      </c>
      <c r="E13" s="62"/>
      <c r="F13" s="78"/>
      <c r="G13" s="79"/>
      <c r="H13" s="61"/>
      <c r="I13" s="62">
        <v>100</v>
      </c>
      <c r="J13" s="179"/>
      <c r="K13" s="219"/>
      <c r="L13" s="7"/>
      <c r="M13" s="7"/>
      <c r="N13" s="7"/>
      <c r="O13" s="7"/>
      <c r="P13" s="7"/>
      <c r="Q13" s="7">
        <v>78065190</v>
      </c>
      <c r="R13" s="7"/>
      <c r="S13" s="21">
        <f t="shared" si="4"/>
        <v>78065190</v>
      </c>
      <c r="T13" s="190"/>
    </row>
    <row r="14" spans="1:21" ht="24" customHeight="1" x14ac:dyDescent="0.2">
      <c r="A14" s="53" t="s">
        <v>20</v>
      </c>
      <c r="B14" s="233" t="s">
        <v>755</v>
      </c>
      <c r="C14" s="234"/>
      <c r="D14" s="54" t="s">
        <v>756</v>
      </c>
      <c r="E14" s="26">
        <v>0</v>
      </c>
      <c r="F14" s="56"/>
      <c r="G14" s="89"/>
      <c r="H14" s="57"/>
      <c r="I14" s="26">
        <v>0</v>
      </c>
      <c r="J14" s="179" t="s">
        <v>148</v>
      </c>
      <c r="K14" s="219">
        <v>2020852500020</v>
      </c>
      <c r="L14" s="129">
        <f>L15</f>
        <v>38581760</v>
      </c>
      <c r="M14" s="5"/>
      <c r="N14" s="5"/>
      <c r="O14" s="5"/>
      <c r="P14" s="5"/>
      <c r="Q14" s="5"/>
      <c r="R14" s="5"/>
      <c r="S14" s="5">
        <f t="shared" si="4"/>
        <v>38581760</v>
      </c>
      <c r="T14" s="190"/>
    </row>
    <row r="15" spans="1:21" s="49" customFormat="1" ht="71.25" customHeight="1" x14ac:dyDescent="0.2">
      <c r="A15" s="60" t="s">
        <v>21</v>
      </c>
      <c r="B15" s="221" t="s">
        <v>866</v>
      </c>
      <c r="C15" s="221"/>
      <c r="D15" s="6" t="s">
        <v>757</v>
      </c>
      <c r="E15" s="62"/>
      <c r="F15" s="78"/>
      <c r="G15" s="79"/>
      <c r="H15" s="61"/>
      <c r="I15" s="127">
        <v>0.25</v>
      </c>
      <c r="J15" s="179"/>
      <c r="K15" s="219"/>
      <c r="L15" s="145">
        <f>20581760+2687632+15312368</f>
        <v>38581760</v>
      </c>
      <c r="M15" s="7"/>
      <c r="N15" s="7"/>
      <c r="O15" s="7"/>
      <c r="P15" s="7"/>
      <c r="Q15" s="7"/>
      <c r="R15" s="7" t="s">
        <v>882</v>
      </c>
      <c r="S15" s="21">
        <f t="shared" ref="S15:S59" si="5">SUM(L15:R15)</f>
        <v>38581760</v>
      </c>
      <c r="T15" s="190"/>
    </row>
    <row r="16" spans="1:21" ht="39" customHeight="1" x14ac:dyDescent="0.2">
      <c r="A16" s="53" t="s">
        <v>20</v>
      </c>
      <c r="B16" s="233" t="s">
        <v>801</v>
      </c>
      <c r="C16" s="234"/>
      <c r="D16" s="54" t="s">
        <v>802</v>
      </c>
      <c r="E16" s="126">
        <v>35.020000000000003</v>
      </c>
      <c r="F16" s="56"/>
      <c r="G16" s="89"/>
      <c r="H16" s="57"/>
      <c r="I16" s="26" t="s">
        <v>803</v>
      </c>
      <c r="J16" s="179"/>
      <c r="K16" s="219"/>
      <c r="L16" s="129">
        <f>L17</f>
        <v>46234145</v>
      </c>
      <c r="M16" s="5"/>
      <c r="N16" s="5"/>
      <c r="O16" s="5"/>
      <c r="P16" s="5"/>
      <c r="Q16" s="5"/>
      <c r="R16" s="5"/>
      <c r="S16" s="5">
        <f>SUM(L16:R16)</f>
        <v>46234145</v>
      </c>
      <c r="T16" s="190"/>
    </row>
    <row r="17" spans="1:20" s="49" customFormat="1" ht="52.5" customHeight="1" x14ac:dyDescent="0.2">
      <c r="A17" s="60" t="s">
        <v>21</v>
      </c>
      <c r="B17" s="221" t="s">
        <v>758</v>
      </c>
      <c r="C17" s="221"/>
      <c r="D17" s="6" t="s">
        <v>804</v>
      </c>
      <c r="E17" s="62"/>
      <c r="F17" s="78"/>
      <c r="G17" s="79"/>
      <c r="H17" s="61"/>
      <c r="I17" s="103">
        <v>2</v>
      </c>
      <c r="J17" s="179"/>
      <c r="K17" s="219"/>
      <c r="L17" s="145">
        <v>46234145</v>
      </c>
      <c r="M17" s="7"/>
      <c r="N17" s="7"/>
      <c r="O17" s="7"/>
      <c r="P17" s="7"/>
      <c r="Q17" s="7"/>
      <c r="R17" s="7"/>
      <c r="S17" s="21">
        <f t="shared" si="5"/>
        <v>46234145</v>
      </c>
      <c r="T17" s="190"/>
    </row>
    <row r="18" spans="1:20" ht="51" customHeight="1" x14ac:dyDescent="0.2">
      <c r="A18" s="53" t="s">
        <v>20</v>
      </c>
      <c r="B18" s="233" t="s">
        <v>805</v>
      </c>
      <c r="C18" s="234"/>
      <c r="D18" s="54" t="s">
        <v>806</v>
      </c>
      <c r="E18" s="96">
        <v>3.1254</v>
      </c>
      <c r="F18" s="56"/>
      <c r="G18" s="89"/>
      <c r="H18" s="57"/>
      <c r="I18" s="26" t="s">
        <v>807</v>
      </c>
      <c r="J18" s="179"/>
      <c r="K18" s="219"/>
      <c r="L18" s="5">
        <f>L19+L20</f>
        <v>16000000</v>
      </c>
      <c r="M18" s="5"/>
      <c r="N18" s="5"/>
      <c r="O18" s="5"/>
      <c r="P18" s="5"/>
      <c r="Q18" s="5"/>
      <c r="R18" s="5"/>
      <c r="S18" s="5">
        <f>SUM(L18:R18)</f>
        <v>16000000</v>
      </c>
      <c r="T18" s="190"/>
    </row>
    <row r="19" spans="1:20" s="49" customFormat="1" ht="21.75" customHeight="1" x14ac:dyDescent="0.2">
      <c r="A19" s="60" t="s">
        <v>21</v>
      </c>
      <c r="B19" s="222" t="s">
        <v>759</v>
      </c>
      <c r="C19" s="222"/>
      <c r="D19" s="6" t="s">
        <v>760</v>
      </c>
      <c r="E19" s="62"/>
      <c r="F19" s="78"/>
      <c r="G19" s="79"/>
      <c r="H19" s="61"/>
      <c r="I19" s="103">
        <v>3</v>
      </c>
      <c r="J19" s="179"/>
      <c r="K19" s="219"/>
      <c r="L19" s="7">
        <v>8000000</v>
      </c>
      <c r="M19" s="7"/>
      <c r="N19" s="7"/>
      <c r="O19" s="7"/>
      <c r="P19" s="7"/>
      <c r="Q19" s="7"/>
      <c r="R19" s="7"/>
      <c r="S19" s="21">
        <f t="shared" si="5"/>
        <v>8000000</v>
      </c>
      <c r="T19" s="190"/>
    </row>
    <row r="20" spans="1:20" s="49" customFormat="1" ht="71.25" customHeight="1" x14ac:dyDescent="0.2">
      <c r="A20" s="60" t="s">
        <v>21</v>
      </c>
      <c r="B20" s="222" t="s">
        <v>761</v>
      </c>
      <c r="C20" s="222"/>
      <c r="D20" s="6" t="s">
        <v>808</v>
      </c>
      <c r="E20" s="62"/>
      <c r="F20" s="78"/>
      <c r="G20" s="125"/>
      <c r="H20" s="61"/>
      <c r="I20" s="103">
        <v>3</v>
      </c>
      <c r="J20" s="179"/>
      <c r="K20" s="219"/>
      <c r="L20" s="7">
        <v>8000000</v>
      </c>
      <c r="M20" s="7"/>
      <c r="N20" s="7"/>
      <c r="O20" s="7"/>
      <c r="P20" s="7"/>
      <c r="Q20" s="7"/>
      <c r="R20" s="7"/>
      <c r="S20" s="21">
        <f t="shared" ref="S20" si="6">SUM(L20:R20)</f>
        <v>8000000</v>
      </c>
      <c r="T20" s="190"/>
    </row>
    <row r="21" spans="1:20" ht="33.75" customHeight="1" x14ac:dyDescent="0.2">
      <c r="A21" s="53" t="s">
        <v>20</v>
      </c>
      <c r="B21" s="233" t="s">
        <v>809</v>
      </c>
      <c r="C21" s="234"/>
      <c r="D21" s="54" t="s">
        <v>810</v>
      </c>
      <c r="E21" s="96">
        <v>0.4</v>
      </c>
      <c r="F21" s="56"/>
      <c r="G21" s="89"/>
      <c r="H21" s="57"/>
      <c r="I21" s="26" t="s">
        <v>811</v>
      </c>
      <c r="J21" s="179"/>
      <c r="K21" s="219"/>
      <c r="L21" s="5">
        <f>L22</f>
        <v>10000000</v>
      </c>
      <c r="M21" s="5"/>
      <c r="N21" s="5"/>
      <c r="O21" s="5"/>
      <c r="P21" s="5"/>
      <c r="Q21" s="5"/>
      <c r="R21" s="5"/>
      <c r="S21" s="5">
        <f>SUM(L21:R21)</f>
        <v>10000000</v>
      </c>
      <c r="T21" s="190"/>
    </row>
    <row r="22" spans="1:20" s="49" customFormat="1" ht="40.5" customHeight="1" x14ac:dyDescent="0.2">
      <c r="A22" s="60" t="s">
        <v>21</v>
      </c>
      <c r="B22" s="222" t="s">
        <v>762</v>
      </c>
      <c r="C22" s="222"/>
      <c r="D22" s="6" t="s">
        <v>812</v>
      </c>
      <c r="E22" s="62"/>
      <c r="F22" s="78"/>
      <c r="G22" s="79"/>
      <c r="H22" s="61"/>
      <c r="I22" s="103">
        <v>1</v>
      </c>
      <c r="J22" s="179"/>
      <c r="K22" s="219"/>
      <c r="L22" s="7">
        <v>10000000</v>
      </c>
      <c r="M22" s="7"/>
      <c r="N22" s="7"/>
      <c r="O22" s="7"/>
      <c r="P22" s="7"/>
      <c r="Q22" s="7"/>
      <c r="R22" s="7"/>
      <c r="S22" s="21">
        <f t="shared" si="5"/>
        <v>10000000</v>
      </c>
      <c r="T22" s="190"/>
    </row>
    <row r="23" spans="1:20" ht="43.5" customHeight="1" x14ac:dyDescent="0.2">
      <c r="A23" s="53" t="s">
        <v>20</v>
      </c>
      <c r="B23" s="233" t="s">
        <v>813</v>
      </c>
      <c r="C23" s="234"/>
      <c r="D23" s="54" t="s">
        <v>810</v>
      </c>
      <c r="E23" s="96">
        <v>0.55700000000000005</v>
      </c>
      <c r="F23" s="56"/>
      <c r="G23" s="89"/>
      <c r="H23" s="57"/>
      <c r="I23" s="26" t="s">
        <v>814</v>
      </c>
      <c r="J23" s="179"/>
      <c r="K23" s="219"/>
      <c r="L23" s="5"/>
      <c r="M23" s="5"/>
      <c r="N23" s="5"/>
      <c r="O23" s="5"/>
      <c r="P23" s="5"/>
      <c r="Q23" s="5"/>
      <c r="R23" s="5"/>
      <c r="S23" s="5"/>
      <c r="T23" s="190"/>
    </row>
    <row r="24" spans="1:20" s="49" customFormat="1" ht="39" customHeight="1" x14ac:dyDescent="0.2">
      <c r="A24" s="60" t="s">
        <v>21</v>
      </c>
      <c r="B24" s="221" t="s">
        <v>763</v>
      </c>
      <c r="C24" s="221"/>
      <c r="D24" s="6" t="s">
        <v>815</v>
      </c>
      <c r="E24" s="62"/>
      <c r="F24" s="78"/>
      <c r="G24" s="79"/>
      <c r="H24" s="61"/>
      <c r="I24" s="103">
        <v>1</v>
      </c>
      <c r="J24" s="179"/>
      <c r="K24" s="219"/>
      <c r="L24" s="7"/>
      <c r="M24" s="7"/>
      <c r="N24" s="7"/>
      <c r="O24" s="7"/>
      <c r="P24" s="7"/>
      <c r="Q24" s="7"/>
      <c r="R24" s="7"/>
      <c r="S24" s="21"/>
      <c r="T24" s="190"/>
    </row>
    <row r="25" spans="1:20" ht="30" customHeight="1" x14ac:dyDescent="0.2">
      <c r="A25" s="53" t="s">
        <v>20</v>
      </c>
      <c r="B25" s="233" t="s">
        <v>816</v>
      </c>
      <c r="C25" s="234"/>
      <c r="D25" s="54" t="s">
        <v>817</v>
      </c>
      <c r="E25" s="63">
        <v>100</v>
      </c>
      <c r="F25" s="56"/>
      <c r="G25" s="89"/>
      <c r="H25" s="57"/>
      <c r="I25" s="26" t="s">
        <v>818</v>
      </c>
      <c r="J25" s="179"/>
      <c r="K25" s="219"/>
      <c r="L25" s="129">
        <f>L26</f>
        <v>163339390.47</v>
      </c>
      <c r="M25" s="5"/>
      <c r="N25" s="5"/>
      <c r="O25" s="5"/>
      <c r="P25" s="5"/>
      <c r="Q25" s="5"/>
      <c r="R25" s="5"/>
      <c r="S25" s="5">
        <f>SUM(L25:R25)</f>
        <v>163339390.47</v>
      </c>
      <c r="T25" s="190"/>
    </row>
    <row r="26" spans="1:20" s="49" customFormat="1" ht="48.75" customHeight="1" x14ac:dyDescent="0.2">
      <c r="A26" s="60" t="s">
        <v>21</v>
      </c>
      <c r="B26" s="221" t="s">
        <v>764</v>
      </c>
      <c r="C26" s="221"/>
      <c r="D26" s="6" t="s">
        <v>819</v>
      </c>
      <c r="E26" s="62"/>
      <c r="F26" s="78"/>
      <c r="G26" s="79"/>
      <c r="H26" s="61"/>
      <c r="I26" s="103">
        <v>1</v>
      </c>
      <c r="J26" s="179"/>
      <c r="K26" s="219"/>
      <c r="L26" s="145">
        <f>144704020+18635370.47</f>
        <v>163339390.47</v>
      </c>
      <c r="M26" s="7"/>
      <c r="N26" s="7"/>
      <c r="O26" s="7"/>
      <c r="P26" s="7"/>
      <c r="Q26" s="7"/>
      <c r="R26" s="7" t="s">
        <v>883</v>
      </c>
      <c r="S26" s="21">
        <f t="shared" si="5"/>
        <v>163339390.47</v>
      </c>
      <c r="T26" s="190"/>
    </row>
    <row r="27" spans="1:20" ht="30" customHeight="1" x14ac:dyDescent="0.2">
      <c r="A27" s="53" t="s">
        <v>20</v>
      </c>
      <c r="B27" s="233" t="s">
        <v>820</v>
      </c>
      <c r="C27" s="234"/>
      <c r="D27" s="54" t="s">
        <v>821</v>
      </c>
      <c r="E27" s="63">
        <v>3.78</v>
      </c>
      <c r="F27" s="56"/>
      <c r="G27" s="89"/>
      <c r="H27" s="57"/>
      <c r="I27" s="26" t="s">
        <v>822</v>
      </c>
      <c r="J27" s="179"/>
      <c r="K27" s="219"/>
      <c r="L27" s="5">
        <f>L28</f>
        <v>20000000</v>
      </c>
      <c r="M27" s="5">
        <f t="shared" ref="M27:S27" si="7">M28</f>
        <v>0</v>
      </c>
      <c r="N27" s="5">
        <f t="shared" si="7"/>
        <v>0</v>
      </c>
      <c r="O27" s="5">
        <f t="shared" si="7"/>
        <v>0</v>
      </c>
      <c r="P27" s="5">
        <f t="shared" si="7"/>
        <v>0</v>
      </c>
      <c r="Q27" s="5">
        <f t="shared" si="7"/>
        <v>0</v>
      </c>
      <c r="R27" s="5"/>
      <c r="S27" s="5">
        <f t="shared" si="7"/>
        <v>20000000</v>
      </c>
      <c r="T27" s="190"/>
    </row>
    <row r="28" spans="1:20" s="49" customFormat="1" ht="50.25" customHeight="1" x14ac:dyDescent="0.2">
      <c r="A28" s="60" t="s">
        <v>21</v>
      </c>
      <c r="B28" s="221" t="s">
        <v>765</v>
      </c>
      <c r="C28" s="221"/>
      <c r="D28" s="6" t="s">
        <v>819</v>
      </c>
      <c r="E28" s="62"/>
      <c r="F28" s="78"/>
      <c r="G28" s="79"/>
      <c r="H28" s="61"/>
      <c r="I28" s="103">
        <v>1</v>
      </c>
      <c r="J28" s="179"/>
      <c r="K28" s="219"/>
      <c r="L28" s="7">
        <v>20000000</v>
      </c>
      <c r="M28" s="7"/>
      <c r="N28" s="7"/>
      <c r="O28" s="7"/>
      <c r="P28" s="7"/>
      <c r="Q28" s="7"/>
      <c r="R28" s="7"/>
      <c r="S28" s="21">
        <f t="shared" si="5"/>
        <v>20000000</v>
      </c>
      <c r="T28" s="190"/>
    </row>
    <row r="29" spans="1:20" ht="30" customHeight="1" x14ac:dyDescent="0.2">
      <c r="A29" s="53" t="s">
        <v>20</v>
      </c>
      <c r="B29" s="233" t="s">
        <v>823</v>
      </c>
      <c r="C29" s="234"/>
      <c r="D29" s="54" t="s">
        <v>825</v>
      </c>
      <c r="E29" s="96">
        <v>1.41E-2</v>
      </c>
      <c r="F29" s="56"/>
      <c r="G29" s="89"/>
      <c r="H29" s="57"/>
      <c r="I29" s="26">
        <v>0</v>
      </c>
      <c r="J29" s="179"/>
      <c r="K29" s="219"/>
      <c r="L29" s="5">
        <v>9000000</v>
      </c>
      <c r="M29" s="5"/>
      <c r="N29" s="5"/>
      <c r="O29" s="5"/>
      <c r="P29" s="5"/>
      <c r="Q29" s="5"/>
      <c r="R29" s="5"/>
      <c r="S29" s="5">
        <f>SUM(L29:R29)</f>
        <v>9000000</v>
      </c>
      <c r="T29" s="190"/>
    </row>
    <row r="30" spans="1:20" ht="30" customHeight="1" x14ac:dyDescent="0.2">
      <c r="A30" s="53" t="s">
        <v>20</v>
      </c>
      <c r="B30" s="233" t="s">
        <v>824</v>
      </c>
      <c r="C30" s="234"/>
      <c r="D30" s="54" t="s">
        <v>826</v>
      </c>
      <c r="E30" s="96">
        <v>3.5400000000000001E-2</v>
      </c>
      <c r="F30" s="56"/>
      <c r="G30" s="89"/>
      <c r="H30" s="57"/>
      <c r="I30" s="26" t="s">
        <v>827</v>
      </c>
      <c r="J30" s="179"/>
      <c r="K30" s="219"/>
      <c r="L30" s="5">
        <v>9000000</v>
      </c>
      <c r="M30" s="5"/>
      <c r="N30" s="5"/>
      <c r="O30" s="5"/>
      <c r="P30" s="5"/>
      <c r="Q30" s="5"/>
      <c r="R30" s="5"/>
      <c r="S30" s="5">
        <f>SUM(L30:R30)</f>
        <v>9000000</v>
      </c>
      <c r="T30" s="190"/>
    </row>
    <row r="31" spans="1:20" s="49" customFormat="1" ht="39.75" customHeight="1" x14ac:dyDescent="0.2">
      <c r="A31" s="60" t="s">
        <v>21</v>
      </c>
      <c r="B31" s="221" t="s">
        <v>766</v>
      </c>
      <c r="C31" s="221"/>
      <c r="D31" s="6" t="s">
        <v>767</v>
      </c>
      <c r="E31" s="62"/>
      <c r="F31" s="78"/>
      <c r="G31" s="79"/>
      <c r="H31" s="61"/>
      <c r="I31" s="103">
        <v>1</v>
      </c>
      <c r="J31" s="179"/>
      <c r="K31" s="219"/>
      <c r="L31" s="7">
        <f>L29+L30</f>
        <v>18000000</v>
      </c>
      <c r="M31" s="7"/>
      <c r="N31" s="7"/>
      <c r="O31" s="7"/>
      <c r="P31" s="7"/>
      <c r="Q31" s="7"/>
      <c r="R31" s="7"/>
      <c r="S31" s="21">
        <f t="shared" si="5"/>
        <v>18000000</v>
      </c>
      <c r="T31" s="190"/>
    </row>
    <row r="32" spans="1:20" ht="30" customHeight="1" x14ac:dyDescent="0.2">
      <c r="A32" s="53" t="s">
        <v>20</v>
      </c>
      <c r="B32" s="233" t="s">
        <v>828</v>
      </c>
      <c r="C32" s="234"/>
      <c r="D32" s="54" t="s">
        <v>829</v>
      </c>
      <c r="E32" s="96">
        <v>3.15E-2</v>
      </c>
      <c r="F32" s="56"/>
      <c r="G32" s="89"/>
      <c r="H32" s="57"/>
      <c r="I32" s="26" t="s">
        <v>822</v>
      </c>
      <c r="J32" s="179"/>
      <c r="K32" s="219"/>
      <c r="L32" s="129">
        <f>L33</f>
        <v>61334982</v>
      </c>
      <c r="M32" s="129">
        <f t="shared" ref="M32:S32" si="8">M33</f>
        <v>0</v>
      </c>
      <c r="N32" s="129">
        <f t="shared" si="8"/>
        <v>0</v>
      </c>
      <c r="O32" s="129">
        <f t="shared" si="8"/>
        <v>0</v>
      </c>
      <c r="P32" s="129">
        <f t="shared" si="8"/>
        <v>0</v>
      </c>
      <c r="Q32" s="129">
        <f t="shared" si="8"/>
        <v>0</v>
      </c>
      <c r="R32" s="129"/>
      <c r="S32" s="129">
        <f t="shared" si="8"/>
        <v>61334982</v>
      </c>
      <c r="T32" s="190"/>
    </row>
    <row r="33" spans="1:20" s="49" customFormat="1" ht="21.75" customHeight="1" x14ac:dyDescent="0.2">
      <c r="A33" s="60" t="s">
        <v>21</v>
      </c>
      <c r="B33" s="221" t="s">
        <v>768</v>
      </c>
      <c r="C33" s="221"/>
      <c r="D33" s="6" t="s">
        <v>830</v>
      </c>
      <c r="E33" s="62"/>
      <c r="F33" s="78"/>
      <c r="G33" s="79"/>
      <c r="H33" s="61"/>
      <c r="I33" s="68">
        <v>0.9</v>
      </c>
      <c r="J33" s="179"/>
      <c r="K33" s="219"/>
      <c r="L33" s="145">
        <v>61334982</v>
      </c>
      <c r="M33" s="7"/>
      <c r="N33" s="7"/>
      <c r="O33" s="7"/>
      <c r="P33" s="7"/>
      <c r="Q33" s="7"/>
      <c r="R33" s="7"/>
      <c r="S33" s="21">
        <f t="shared" si="5"/>
        <v>61334982</v>
      </c>
      <c r="T33" s="190"/>
    </row>
    <row r="34" spans="1:20" ht="30" customHeight="1" x14ac:dyDescent="0.2">
      <c r="A34" s="53" t="s">
        <v>20</v>
      </c>
      <c r="B34" s="233" t="s">
        <v>831</v>
      </c>
      <c r="C34" s="234"/>
      <c r="D34" s="54" t="s">
        <v>833</v>
      </c>
      <c r="E34" s="63">
        <v>0</v>
      </c>
      <c r="F34" s="56"/>
      <c r="G34" s="89"/>
      <c r="H34" s="57"/>
      <c r="I34" s="26">
        <v>0</v>
      </c>
      <c r="J34" s="179"/>
      <c r="K34" s="219"/>
      <c r="L34" s="129">
        <f>L35</f>
        <v>27785432</v>
      </c>
      <c r="M34" s="129">
        <f t="shared" ref="M34:S34" si="9">M35</f>
        <v>0</v>
      </c>
      <c r="N34" s="129">
        <f t="shared" si="9"/>
        <v>0</v>
      </c>
      <c r="O34" s="129">
        <f t="shared" si="9"/>
        <v>0</v>
      </c>
      <c r="P34" s="129">
        <f t="shared" si="9"/>
        <v>0</v>
      </c>
      <c r="Q34" s="129">
        <f t="shared" si="9"/>
        <v>0</v>
      </c>
      <c r="R34" s="129"/>
      <c r="S34" s="129">
        <f t="shared" si="9"/>
        <v>27785432</v>
      </c>
      <c r="T34" s="190"/>
    </row>
    <row r="35" spans="1:20" s="49" customFormat="1" ht="28.5" customHeight="1" x14ac:dyDescent="0.2">
      <c r="A35" s="60" t="s">
        <v>21</v>
      </c>
      <c r="B35" s="221" t="s">
        <v>832</v>
      </c>
      <c r="C35" s="221"/>
      <c r="D35" s="6" t="s">
        <v>352</v>
      </c>
      <c r="E35" s="62"/>
      <c r="F35" s="78"/>
      <c r="G35" s="79"/>
      <c r="H35" s="61"/>
      <c r="I35" s="103">
        <v>1</v>
      </c>
      <c r="J35" s="179"/>
      <c r="K35" s="219"/>
      <c r="L35" s="145">
        <v>27785432</v>
      </c>
      <c r="M35" s="7"/>
      <c r="N35" s="7"/>
      <c r="O35" s="7"/>
      <c r="P35" s="7"/>
      <c r="Q35" s="7"/>
      <c r="R35" s="7"/>
      <c r="S35" s="21">
        <f t="shared" si="5"/>
        <v>27785432</v>
      </c>
      <c r="T35" s="190"/>
    </row>
    <row r="36" spans="1:20" ht="30" customHeight="1" x14ac:dyDescent="0.2">
      <c r="A36" s="53" t="s">
        <v>20</v>
      </c>
      <c r="B36" s="233" t="s">
        <v>834</v>
      </c>
      <c r="C36" s="234"/>
      <c r="D36" s="54" t="s">
        <v>837</v>
      </c>
      <c r="E36" s="96">
        <v>1.6236999999999999</v>
      </c>
      <c r="F36" s="56"/>
      <c r="G36" s="89"/>
      <c r="H36" s="57"/>
      <c r="I36" s="26" t="s">
        <v>818</v>
      </c>
      <c r="J36" s="179"/>
      <c r="K36" s="219"/>
      <c r="L36" s="5">
        <v>6500000</v>
      </c>
      <c r="M36" s="5"/>
      <c r="N36" s="5"/>
      <c r="O36" s="5"/>
      <c r="P36" s="5"/>
      <c r="Q36" s="5"/>
      <c r="R36" s="5"/>
      <c r="S36" s="5">
        <f>SUM(L36:R36)</f>
        <v>6500000</v>
      </c>
      <c r="T36" s="190"/>
    </row>
    <row r="37" spans="1:20" ht="30" customHeight="1" x14ac:dyDescent="0.2">
      <c r="A37" s="53" t="s">
        <v>20</v>
      </c>
      <c r="B37" s="233" t="s">
        <v>835</v>
      </c>
      <c r="C37" s="234"/>
      <c r="D37" s="54" t="s">
        <v>838</v>
      </c>
      <c r="E37" s="96">
        <v>5.8599999999999999E-2</v>
      </c>
      <c r="F37" s="56"/>
      <c r="G37" s="89"/>
      <c r="H37" s="57"/>
      <c r="I37" s="26" t="s">
        <v>840</v>
      </c>
      <c r="J37" s="179"/>
      <c r="K37" s="219"/>
      <c r="L37" s="5">
        <v>6500000</v>
      </c>
      <c r="M37" s="5"/>
      <c r="N37" s="5"/>
      <c r="O37" s="5"/>
      <c r="P37" s="5"/>
      <c r="Q37" s="5"/>
      <c r="R37" s="5"/>
      <c r="S37" s="5">
        <f>SUM(L37:R37)</f>
        <v>6500000</v>
      </c>
      <c r="T37" s="190"/>
    </row>
    <row r="38" spans="1:20" ht="37.5" customHeight="1" x14ac:dyDescent="0.2">
      <c r="A38" s="53" t="s">
        <v>20</v>
      </c>
      <c r="B38" s="233" t="s">
        <v>836</v>
      </c>
      <c r="C38" s="234"/>
      <c r="D38" s="54" t="s">
        <v>839</v>
      </c>
      <c r="E38" s="96">
        <v>1.1157999999999999</v>
      </c>
      <c r="F38" s="56"/>
      <c r="G38" s="89"/>
      <c r="H38" s="57"/>
      <c r="I38" s="26" t="s">
        <v>818</v>
      </c>
      <c r="J38" s="179"/>
      <c r="K38" s="219"/>
      <c r="L38" s="5">
        <v>7000000</v>
      </c>
      <c r="M38" s="5"/>
      <c r="N38" s="5"/>
      <c r="O38" s="5"/>
      <c r="P38" s="5"/>
      <c r="Q38" s="5"/>
      <c r="R38" s="5"/>
      <c r="S38" s="5">
        <f>SUM(L38:R38)</f>
        <v>7000000</v>
      </c>
      <c r="T38" s="190"/>
    </row>
    <row r="39" spans="1:20" s="49" customFormat="1" ht="54" customHeight="1" x14ac:dyDescent="0.2">
      <c r="A39" s="60" t="s">
        <v>21</v>
      </c>
      <c r="B39" s="221" t="s">
        <v>769</v>
      </c>
      <c r="C39" s="221"/>
      <c r="D39" s="6" t="s">
        <v>770</v>
      </c>
      <c r="E39" s="62"/>
      <c r="F39" s="78"/>
      <c r="G39" s="79"/>
      <c r="H39" s="61"/>
      <c r="I39" s="103">
        <v>1</v>
      </c>
      <c r="J39" s="179"/>
      <c r="K39" s="219"/>
      <c r="L39" s="7">
        <f>L36+L37+L38</f>
        <v>20000000</v>
      </c>
      <c r="M39" s="7"/>
      <c r="N39" s="7"/>
      <c r="O39" s="7"/>
      <c r="P39" s="7"/>
      <c r="Q39" s="7"/>
      <c r="R39" s="7"/>
      <c r="S39" s="21">
        <f t="shared" si="5"/>
        <v>20000000</v>
      </c>
      <c r="T39" s="190"/>
    </row>
    <row r="40" spans="1:20" ht="30" customHeight="1" x14ac:dyDescent="0.2">
      <c r="A40" s="53" t="s">
        <v>20</v>
      </c>
      <c r="B40" s="233" t="s">
        <v>841</v>
      </c>
      <c r="C40" s="234"/>
      <c r="D40" s="54" t="s">
        <v>825</v>
      </c>
      <c r="E40" s="63">
        <v>0</v>
      </c>
      <c r="F40" s="56"/>
      <c r="G40" s="89"/>
      <c r="H40" s="57"/>
      <c r="I40" s="26">
        <v>0</v>
      </c>
      <c r="J40" s="179"/>
      <c r="K40" s="219"/>
      <c r="L40" s="5">
        <v>10000000</v>
      </c>
      <c r="M40" s="5"/>
      <c r="N40" s="5"/>
      <c r="O40" s="5"/>
      <c r="P40" s="5"/>
      <c r="Q40" s="5"/>
      <c r="R40" s="5"/>
      <c r="S40" s="5">
        <f>SUM(L40:R40)</f>
        <v>10000000</v>
      </c>
      <c r="T40" s="190"/>
    </row>
    <row r="41" spans="1:20" ht="30" customHeight="1" x14ac:dyDescent="0.2">
      <c r="A41" s="53" t="s">
        <v>20</v>
      </c>
      <c r="B41" s="233" t="s">
        <v>842</v>
      </c>
      <c r="C41" s="234"/>
      <c r="D41" s="54" t="s">
        <v>839</v>
      </c>
      <c r="E41" s="96">
        <v>6.6799999999999998E-2</v>
      </c>
      <c r="F41" s="56"/>
      <c r="G41" s="89"/>
      <c r="H41" s="57"/>
      <c r="I41" s="26" t="s">
        <v>844</v>
      </c>
      <c r="J41" s="179"/>
      <c r="K41" s="219"/>
      <c r="L41" s="5">
        <v>10000000</v>
      </c>
      <c r="M41" s="5"/>
      <c r="N41" s="5"/>
      <c r="O41" s="5"/>
      <c r="P41" s="5"/>
      <c r="Q41" s="5"/>
      <c r="R41" s="5"/>
      <c r="S41" s="5">
        <f>SUM(L41:R41)</f>
        <v>10000000</v>
      </c>
      <c r="T41" s="190"/>
    </row>
    <row r="42" spans="1:20" s="49" customFormat="1" ht="45.75" customHeight="1" x14ac:dyDescent="0.2">
      <c r="A42" s="60" t="s">
        <v>21</v>
      </c>
      <c r="B42" s="221" t="s">
        <v>771</v>
      </c>
      <c r="C42" s="221"/>
      <c r="D42" s="6" t="s">
        <v>843</v>
      </c>
      <c r="E42" s="62"/>
      <c r="F42" s="78"/>
      <c r="G42" s="79"/>
      <c r="H42" s="61"/>
      <c r="I42" s="103">
        <v>1</v>
      </c>
      <c r="J42" s="179"/>
      <c r="K42" s="219"/>
      <c r="L42" s="7">
        <f>L40+L41</f>
        <v>20000000</v>
      </c>
      <c r="M42" s="7"/>
      <c r="N42" s="7"/>
      <c r="O42" s="7"/>
      <c r="P42" s="7"/>
      <c r="Q42" s="7"/>
      <c r="R42" s="7"/>
      <c r="S42" s="21">
        <f t="shared" si="5"/>
        <v>20000000</v>
      </c>
      <c r="T42" s="190"/>
    </row>
    <row r="43" spans="1:20" ht="30" customHeight="1" x14ac:dyDescent="0.2">
      <c r="A43" s="53" t="s">
        <v>20</v>
      </c>
      <c r="B43" s="233" t="s">
        <v>845</v>
      </c>
      <c r="C43" s="234"/>
      <c r="D43" s="54" t="s">
        <v>846</v>
      </c>
      <c r="E43" s="96">
        <v>0.121</v>
      </c>
      <c r="F43" s="56"/>
      <c r="G43" s="89"/>
      <c r="H43" s="57"/>
      <c r="I43" s="26" t="s">
        <v>847</v>
      </c>
      <c r="J43" s="179"/>
      <c r="K43" s="219"/>
      <c r="L43" s="5">
        <f>L44</f>
        <v>33342484</v>
      </c>
      <c r="M43" s="5">
        <f t="shared" ref="M43:S43" si="10">M44</f>
        <v>0</v>
      </c>
      <c r="N43" s="5">
        <f t="shared" si="10"/>
        <v>0</v>
      </c>
      <c r="O43" s="5">
        <f t="shared" si="10"/>
        <v>0</v>
      </c>
      <c r="P43" s="5">
        <f t="shared" si="10"/>
        <v>0</v>
      </c>
      <c r="Q43" s="5">
        <f t="shared" si="10"/>
        <v>0</v>
      </c>
      <c r="R43" s="5"/>
      <c r="S43" s="5">
        <f t="shared" si="10"/>
        <v>33342484</v>
      </c>
      <c r="T43" s="190"/>
    </row>
    <row r="44" spans="1:20" s="49" customFormat="1" ht="60.75" customHeight="1" x14ac:dyDescent="0.2">
      <c r="A44" s="60" t="s">
        <v>21</v>
      </c>
      <c r="B44" s="221" t="s">
        <v>772</v>
      </c>
      <c r="C44" s="221"/>
      <c r="D44" s="6" t="s">
        <v>775</v>
      </c>
      <c r="E44" s="62"/>
      <c r="F44" s="78"/>
      <c r="G44" s="79"/>
      <c r="H44" s="61"/>
      <c r="I44" s="103">
        <v>1</v>
      </c>
      <c r="J44" s="179"/>
      <c r="K44" s="219"/>
      <c r="L44" s="7">
        <v>33342484</v>
      </c>
      <c r="M44" s="7"/>
      <c r="N44" s="7"/>
      <c r="O44" s="7"/>
      <c r="P44" s="7"/>
      <c r="Q44" s="7"/>
      <c r="R44" s="7"/>
      <c r="S44" s="21">
        <f t="shared" si="5"/>
        <v>33342484</v>
      </c>
      <c r="T44" s="190"/>
    </row>
    <row r="45" spans="1:20" ht="42.75" customHeight="1" x14ac:dyDescent="0.2">
      <c r="A45" s="53" t="s">
        <v>20</v>
      </c>
      <c r="B45" s="233" t="s">
        <v>848</v>
      </c>
      <c r="C45" s="234"/>
      <c r="D45" s="54" t="s">
        <v>846</v>
      </c>
      <c r="E45" s="96">
        <v>1.6914</v>
      </c>
      <c r="F45" s="56"/>
      <c r="G45" s="89"/>
      <c r="H45" s="57"/>
      <c r="I45" s="26" t="s">
        <v>850</v>
      </c>
      <c r="J45" s="179"/>
      <c r="K45" s="219"/>
      <c r="L45" s="5">
        <f>+L47/2</f>
        <v>16671242.5</v>
      </c>
      <c r="M45" s="5">
        <f t="shared" ref="M45:S45" si="11">+M47/2</f>
        <v>0</v>
      </c>
      <c r="N45" s="5">
        <f t="shared" si="11"/>
        <v>0</v>
      </c>
      <c r="O45" s="5">
        <f t="shared" si="11"/>
        <v>0</v>
      </c>
      <c r="P45" s="5">
        <f t="shared" si="11"/>
        <v>0</v>
      </c>
      <c r="Q45" s="5">
        <f t="shared" si="11"/>
        <v>0</v>
      </c>
      <c r="R45" s="5"/>
      <c r="S45" s="5">
        <f t="shared" si="11"/>
        <v>16671242.5</v>
      </c>
      <c r="T45" s="190"/>
    </row>
    <row r="46" spans="1:20" ht="30" customHeight="1" x14ac:dyDescent="0.2">
      <c r="A46" s="53" t="s">
        <v>20</v>
      </c>
      <c r="B46" s="233" t="s">
        <v>849</v>
      </c>
      <c r="C46" s="234"/>
      <c r="D46" s="54" t="s">
        <v>846</v>
      </c>
      <c r="E46" s="63">
        <v>636.32000000000005</v>
      </c>
      <c r="F46" s="56"/>
      <c r="G46" s="89"/>
      <c r="H46" s="57"/>
      <c r="I46" s="26" t="s">
        <v>851</v>
      </c>
      <c r="J46" s="179"/>
      <c r="K46" s="219"/>
      <c r="L46" s="5">
        <f>+L47/2</f>
        <v>16671242.5</v>
      </c>
      <c r="M46" s="5">
        <f t="shared" ref="M46:S46" si="12">+M47/2</f>
        <v>0</v>
      </c>
      <c r="N46" s="5">
        <f t="shared" si="12"/>
        <v>0</v>
      </c>
      <c r="O46" s="5">
        <f t="shared" si="12"/>
        <v>0</v>
      </c>
      <c r="P46" s="5">
        <f t="shared" si="12"/>
        <v>0</v>
      </c>
      <c r="Q46" s="5">
        <f t="shared" si="12"/>
        <v>0</v>
      </c>
      <c r="R46" s="5"/>
      <c r="S46" s="5">
        <f t="shared" si="12"/>
        <v>16671242.5</v>
      </c>
      <c r="T46" s="190"/>
    </row>
    <row r="47" spans="1:20" s="49" customFormat="1" ht="49.5" customHeight="1" x14ac:dyDescent="0.2">
      <c r="A47" s="60" t="s">
        <v>21</v>
      </c>
      <c r="B47" s="221" t="s">
        <v>773</v>
      </c>
      <c r="C47" s="221"/>
      <c r="D47" s="6"/>
      <c r="E47" s="62"/>
      <c r="F47" s="78"/>
      <c r="G47" s="79"/>
      <c r="H47" s="61"/>
      <c r="I47" s="103">
        <v>1</v>
      </c>
      <c r="J47" s="179"/>
      <c r="K47" s="219"/>
      <c r="L47" s="7">
        <v>33342485</v>
      </c>
      <c r="M47" s="7"/>
      <c r="N47" s="7"/>
      <c r="O47" s="7"/>
      <c r="P47" s="7"/>
      <c r="Q47" s="7"/>
      <c r="R47" s="7"/>
      <c r="S47" s="21">
        <f t="shared" si="5"/>
        <v>33342485</v>
      </c>
      <c r="T47" s="190"/>
    </row>
    <row r="48" spans="1:20" ht="30" customHeight="1" x14ac:dyDescent="0.2">
      <c r="A48" s="53" t="s">
        <v>20</v>
      </c>
      <c r="B48" s="233" t="s">
        <v>852</v>
      </c>
      <c r="C48" s="234"/>
      <c r="D48" s="54" t="s">
        <v>853</v>
      </c>
      <c r="E48" s="63">
        <v>0</v>
      </c>
      <c r="F48" s="56"/>
      <c r="G48" s="89"/>
      <c r="H48" s="57"/>
      <c r="I48" s="26">
        <v>0</v>
      </c>
      <c r="J48" s="179"/>
      <c r="K48" s="219"/>
      <c r="L48" s="5">
        <f>L49</f>
        <v>35000000</v>
      </c>
      <c r="M48" s="5">
        <f t="shared" ref="M48:S48" si="13">M49</f>
        <v>0</v>
      </c>
      <c r="N48" s="5">
        <f t="shared" si="13"/>
        <v>0</v>
      </c>
      <c r="O48" s="5">
        <f t="shared" si="13"/>
        <v>0</v>
      </c>
      <c r="P48" s="5">
        <f t="shared" si="13"/>
        <v>0</v>
      </c>
      <c r="Q48" s="5">
        <f t="shared" si="13"/>
        <v>0</v>
      </c>
      <c r="R48" s="5"/>
      <c r="S48" s="5">
        <f t="shared" si="13"/>
        <v>35000000</v>
      </c>
      <c r="T48" s="190"/>
    </row>
    <row r="49" spans="1:20" s="49" customFormat="1" ht="48" customHeight="1" x14ac:dyDescent="0.2">
      <c r="A49" s="60" t="s">
        <v>21</v>
      </c>
      <c r="B49" s="221" t="s">
        <v>774</v>
      </c>
      <c r="C49" s="221"/>
      <c r="D49" s="6" t="s">
        <v>447</v>
      </c>
      <c r="E49" s="62"/>
      <c r="F49" s="78"/>
      <c r="G49" s="79"/>
      <c r="H49" s="61"/>
      <c r="I49" s="103">
        <v>2</v>
      </c>
      <c r="J49" s="179"/>
      <c r="K49" s="219"/>
      <c r="L49" s="7">
        <v>35000000</v>
      </c>
      <c r="M49" s="7"/>
      <c r="N49" s="7"/>
      <c r="O49" s="7"/>
      <c r="P49" s="7"/>
      <c r="Q49" s="7"/>
      <c r="R49" s="7"/>
      <c r="S49" s="21">
        <f t="shared" si="5"/>
        <v>35000000</v>
      </c>
      <c r="T49" s="190"/>
    </row>
    <row r="50" spans="1:20" ht="44.25" customHeight="1" x14ac:dyDescent="0.2">
      <c r="A50" s="53" t="s">
        <v>20</v>
      </c>
      <c r="B50" s="233" t="s">
        <v>854</v>
      </c>
      <c r="C50" s="234"/>
      <c r="D50" s="54" t="s">
        <v>856</v>
      </c>
      <c r="E50" s="96">
        <v>0.82830000000000004</v>
      </c>
      <c r="F50" s="56"/>
      <c r="G50" s="89"/>
      <c r="H50" s="57"/>
      <c r="I50" s="26" t="s">
        <v>855</v>
      </c>
      <c r="J50" s="179"/>
      <c r="K50" s="219"/>
      <c r="L50" s="5">
        <f>L51</f>
        <v>20000000</v>
      </c>
      <c r="M50" s="5">
        <f t="shared" ref="M50:S50" si="14">M51</f>
        <v>0</v>
      </c>
      <c r="N50" s="5">
        <f t="shared" si="14"/>
        <v>0</v>
      </c>
      <c r="O50" s="5">
        <f t="shared" si="14"/>
        <v>0</v>
      </c>
      <c r="P50" s="5">
        <f t="shared" si="14"/>
        <v>0</v>
      </c>
      <c r="Q50" s="5">
        <f t="shared" si="14"/>
        <v>0</v>
      </c>
      <c r="R50" s="5"/>
      <c r="S50" s="5">
        <f t="shared" si="14"/>
        <v>20000000</v>
      </c>
      <c r="T50" s="190"/>
    </row>
    <row r="51" spans="1:20" s="49" customFormat="1" ht="47.25" customHeight="1" x14ac:dyDescent="0.2">
      <c r="A51" s="60" t="s">
        <v>21</v>
      </c>
      <c r="B51" s="221" t="s">
        <v>776</v>
      </c>
      <c r="C51" s="221"/>
      <c r="D51" s="6" t="s">
        <v>777</v>
      </c>
      <c r="E51" s="62"/>
      <c r="F51" s="78"/>
      <c r="G51" s="79"/>
      <c r="H51" s="61"/>
      <c r="I51" s="103">
        <v>1</v>
      </c>
      <c r="J51" s="179"/>
      <c r="K51" s="219"/>
      <c r="L51" s="7">
        <v>20000000</v>
      </c>
      <c r="M51" s="7"/>
      <c r="N51" s="7"/>
      <c r="O51" s="7"/>
      <c r="P51" s="7"/>
      <c r="Q51" s="7"/>
      <c r="R51" s="7"/>
      <c r="S51" s="21">
        <f t="shared" si="5"/>
        <v>20000000</v>
      </c>
      <c r="T51" s="190"/>
    </row>
    <row r="52" spans="1:20" ht="30" customHeight="1" x14ac:dyDescent="0.2">
      <c r="A52" s="53" t="s">
        <v>20</v>
      </c>
      <c r="B52" s="233" t="s">
        <v>857</v>
      </c>
      <c r="C52" s="234"/>
      <c r="D52" s="54" t="s">
        <v>846</v>
      </c>
      <c r="E52" s="63" t="s">
        <v>858</v>
      </c>
      <c r="F52" s="56"/>
      <c r="G52" s="89"/>
      <c r="H52" s="57"/>
      <c r="I52" s="26" t="s">
        <v>822</v>
      </c>
      <c r="J52" s="179"/>
      <c r="K52" s="219"/>
      <c r="L52" s="5">
        <f>L53</f>
        <v>20000000</v>
      </c>
      <c r="M52" s="5">
        <f t="shared" ref="M52:S52" si="15">M53</f>
        <v>0</v>
      </c>
      <c r="N52" s="5">
        <f t="shared" si="15"/>
        <v>0</v>
      </c>
      <c r="O52" s="5">
        <f t="shared" si="15"/>
        <v>0</v>
      </c>
      <c r="P52" s="5">
        <f t="shared" si="15"/>
        <v>0</v>
      </c>
      <c r="Q52" s="5">
        <f t="shared" si="15"/>
        <v>0</v>
      </c>
      <c r="R52" s="5"/>
      <c r="S52" s="5">
        <f t="shared" si="15"/>
        <v>20000000</v>
      </c>
      <c r="T52" s="190"/>
    </row>
    <row r="53" spans="1:20" s="49" customFormat="1" ht="21.75" customHeight="1" x14ac:dyDescent="0.2">
      <c r="A53" s="60" t="s">
        <v>21</v>
      </c>
      <c r="B53" s="221" t="s">
        <v>778</v>
      </c>
      <c r="C53" s="221"/>
      <c r="D53" s="6" t="s">
        <v>777</v>
      </c>
      <c r="E53" s="62"/>
      <c r="F53" s="78"/>
      <c r="G53" s="79"/>
      <c r="H53" s="61"/>
      <c r="I53" s="103">
        <v>1</v>
      </c>
      <c r="J53" s="179"/>
      <c r="K53" s="219"/>
      <c r="L53" s="7">
        <f>10000000+10000000</f>
        <v>20000000</v>
      </c>
      <c r="M53" s="7"/>
      <c r="N53" s="7"/>
      <c r="O53" s="7"/>
      <c r="P53" s="7"/>
      <c r="Q53" s="7"/>
      <c r="R53" s="7" t="s">
        <v>884</v>
      </c>
      <c r="S53" s="21">
        <f t="shared" si="5"/>
        <v>20000000</v>
      </c>
      <c r="T53" s="190"/>
    </row>
    <row r="54" spans="1:20" ht="30" customHeight="1" x14ac:dyDescent="0.2">
      <c r="A54" s="53" t="s">
        <v>20</v>
      </c>
      <c r="B54" s="233" t="s">
        <v>859</v>
      </c>
      <c r="C54" s="234"/>
      <c r="D54" s="54" t="s">
        <v>853</v>
      </c>
      <c r="E54" s="63">
        <v>0</v>
      </c>
      <c r="F54" s="56"/>
      <c r="G54" s="89"/>
      <c r="H54" s="57"/>
      <c r="I54" s="39">
        <v>0</v>
      </c>
      <c r="J54" s="179"/>
      <c r="K54" s="219"/>
      <c r="L54" s="129">
        <f>L55</f>
        <v>9646268</v>
      </c>
      <c r="M54" s="129">
        <f t="shared" ref="M54:S54" si="16">M55</f>
        <v>0</v>
      </c>
      <c r="N54" s="129">
        <f t="shared" si="16"/>
        <v>0</v>
      </c>
      <c r="O54" s="129">
        <f t="shared" si="16"/>
        <v>0</v>
      </c>
      <c r="P54" s="129">
        <f t="shared" si="16"/>
        <v>0</v>
      </c>
      <c r="Q54" s="129">
        <f t="shared" si="16"/>
        <v>0</v>
      </c>
      <c r="R54" s="129"/>
      <c r="S54" s="129">
        <f t="shared" si="16"/>
        <v>9646268</v>
      </c>
      <c r="T54" s="190"/>
    </row>
    <row r="55" spans="1:20" s="49" customFormat="1" ht="36" customHeight="1" x14ac:dyDescent="0.2">
      <c r="A55" s="60" t="s">
        <v>21</v>
      </c>
      <c r="B55" s="221" t="s">
        <v>779</v>
      </c>
      <c r="C55" s="221"/>
      <c r="D55" s="6" t="s">
        <v>777</v>
      </c>
      <c r="E55" s="62"/>
      <c r="F55" s="78"/>
      <c r="G55" s="79"/>
      <c r="H55" s="61"/>
      <c r="I55" s="103">
        <v>1</v>
      </c>
      <c r="J55" s="179"/>
      <c r="K55" s="219"/>
      <c r="L55" s="145">
        <v>9646268</v>
      </c>
      <c r="M55" s="7"/>
      <c r="N55" s="7"/>
      <c r="O55" s="7"/>
      <c r="P55" s="7"/>
      <c r="Q55" s="7"/>
      <c r="R55" s="7"/>
      <c r="S55" s="21">
        <f t="shared" si="5"/>
        <v>9646268</v>
      </c>
      <c r="T55" s="190"/>
    </row>
    <row r="56" spans="1:20" ht="30" customHeight="1" x14ac:dyDescent="0.2">
      <c r="A56" s="53" t="s">
        <v>20</v>
      </c>
      <c r="B56" s="233" t="s">
        <v>860</v>
      </c>
      <c r="C56" s="234"/>
      <c r="D56" s="54" t="s">
        <v>861</v>
      </c>
      <c r="E56" s="63">
        <v>1</v>
      </c>
      <c r="F56" s="56"/>
      <c r="G56" s="89"/>
      <c r="H56" s="57"/>
      <c r="I56" s="26">
        <v>0.01</v>
      </c>
      <c r="J56" s="179"/>
      <c r="K56" s="219"/>
      <c r="L56" s="129">
        <f>L57</f>
        <v>21436151</v>
      </c>
      <c r="M56" s="129">
        <f t="shared" ref="M56:S56" si="17">M57</f>
        <v>0</v>
      </c>
      <c r="N56" s="129">
        <f t="shared" si="17"/>
        <v>0</v>
      </c>
      <c r="O56" s="129">
        <f t="shared" si="17"/>
        <v>0</v>
      </c>
      <c r="P56" s="129">
        <f t="shared" si="17"/>
        <v>0</v>
      </c>
      <c r="Q56" s="129">
        <f t="shared" si="17"/>
        <v>0</v>
      </c>
      <c r="R56" s="129"/>
      <c r="S56" s="129">
        <f t="shared" si="17"/>
        <v>21436151</v>
      </c>
      <c r="T56" s="190"/>
    </row>
    <row r="57" spans="1:20" s="49" customFormat="1" ht="42" customHeight="1" x14ac:dyDescent="0.2">
      <c r="A57" s="60" t="s">
        <v>21</v>
      </c>
      <c r="B57" s="221" t="s">
        <v>780</v>
      </c>
      <c r="C57" s="221"/>
      <c r="D57" s="6" t="s">
        <v>781</v>
      </c>
      <c r="E57" s="62"/>
      <c r="F57" s="78"/>
      <c r="G57" s="79"/>
      <c r="H57" s="61"/>
      <c r="I57" s="103">
        <v>1</v>
      </c>
      <c r="J57" s="179"/>
      <c r="K57" s="219"/>
      <c r="L57" s="145">
        <v>21436151</v>
      </c>
      <c r="M57" s="7"/>
      <c r="N57" s="7"/>
      <c r="O57" s="7"/>
      <c r="P57" s="7"/>
      <c r="Q57" s="7"/>
      <c r="R57" s="7"/>
      <c r="S57" s="21">
        <f t="shared" si="5"/>
        <v>21436151</v>
      </c>
      <c r="T57" s="190"/>
    </row>
    <row r="58" spans="1:20" ht="45.75" customHeight="1" x14ac:dyDescent="0.2">
      <c r="A58" s="53" t="s">
        <v>20</v>
      </c>
      <c r="B58" s="233" t="s">
        <v>783</v>
      </c>
      <c r="C58" s="234"/>
      <c r="D58" s="54" t="s">
        <v>352</v>
      </c>
      <c r="E58" s="63">
        <v>1</v>
      </c>
      <c r="F58" s="56"/>
      <c r="G58" s="89"/>
      <c r="H58" s="57"/>
      <c r="I58" s="26">
        <v>0.01</v>
      </c>
      <c r="J58" s="179"/>
      <c r="K58" s="219"/>
      <c r="L58" s="129">
        <f>L59+L60</f>
        <v>136305737</v>
      </c>
      <c r="M58" s="129">
        <f>M59+M60</f>
        <v>86000000</v>
      </c>
      <c r="N58" s="129">
        <f t="shared" ref="N58:Q58" si="18">N59+N60</f>
        <v>0</v>
      </c>
      <c r="O58" s="129">
        <f t="shared" si="18"/>
        <v>0</v>
      </c>
      <c r="P58" s="129">
        <f t="shared" si="18"/>
        <v>0</v>
      </c>
      <c r="Q58" s="129">
        <f t="shared" si="18"/>
        <v>0</v>
      </c>
      <c r="R58" s="129"/>
      <c r="S58" s="129">
        <f>S59+S60</f>
        <v>222305737</v>
      </c>
      <c r="T58" s="190"/>
    </row>
    <row r="59" spans="1:20" s="49" customFormat="1" ht="45" customHeight="1" x14ac:dyDescent="0.2">
      <c r="A59" s="60" t="s">
        <v>21</v>
      </c>
      <c r="B59" s="221" t="s">
        <v>784</v>
      </c>
      <c r="C59" s="221"/>
      <c r="D59" s="6" t="s">
        <v>782</v>
      </c>
      <c r="E59" s="62"/>
      <c r="F59" s="78"/>
      <c r="G59" s="79"/>
      <c r="H59" s="61"/>
      <c r="I59" s="103">
        <v>1</v>
      </c>
      <c r="J59" s="179"/>
      <c r="K59" s="219"/>
      <c r="L59" s="145">
        <v>36305737</v>
      </c>
      <c r="M59" s="7"/>
      <c r="N59" s="7"/>
      <c r="O59" s="7"/>
      <c r="P59" s="7"/>
      <c r="Q59" s="7"/>
      <c r="R59" s="7"/>
      <c r="S59" s="21">
        <f t="shared" si="5"/>
        <v>36305737</v>
      </c>
      <c r="T59" s="190"/>
    </row>
    <row r="60" spans="1:20" s="49" customFormat="1" ht="72.75" customHeight="1" x14ac:dyDescent="0.2">
      <c r="A60" s="60" t="s">
        <v>21</v>
      </c>
      <c r="B60" s="247" t="s">
        <v>785</v>
      </c>
      <c r="C60" s="247"/>
      <c r="D60" s="6" t="s">
        <v>782</v>
      </c>
      <c r="E60" s="62"/>
      <c r="F60" s="78"/>
      <c r="G60" s="79"/>
      <c r="H60" s="61"/>
      <c r="I60" s="62">
        <v>1</v>
      </c>
      <c r="J60" s="179"/>
      <c r="K60" s="219"/>
      <c r="L60" s="145">
        <v>100000000</v>
      </c>
      <c r="M60" s="167">
        <v>86000000</v>
      </c>
      <c r="N60" s="7"/>
      <c r="O60" s="7"/>
      <c r="P60" s="7"/>
      <c r="Q60" s="7"/>
      <c r="R60" s="7"/>
      <c r="S60" s="21">
        <f>SUM(L60:R60)</f>
        <v>186000000</v>
      </c>
      <c r="T60" s="190"/>
    </row>
    <row r="61" spans="1:20" ht="73.5" customHeight="1" x14ac:dyDescent="0.2">
      <c r="A61" s="53" t="s">
        <v>20</v>
      </c>
      <c r="B61" s="233" t="s">
        <v>862</v>
      </c>
      <c r="C61" s="234"/>
      <c r="D61" s="128" t="s">
        <v>863</v>
      </c>
      <c r="E61" s="55">
        <v>1</v>
      </c>
      <c r="F61" s="56"/>
      <c r="G61" s="89"/>
      <c r="H61" s="57"/>
      <c r="I61" s="55">
        <v>1</v>
      </c>
      <c r="J61" s="179" t="s">
        <v>126</v>
      </c>
      <c r="K61" s="219">
        <v>2020852500011</v>
      </c>
      <c r="L61" s="5">
        <f>L62</f>
        <v>423575922.06</v>
      </c>
      <c r="M61" s="5">
        <f t="shared" ref="M61:S61" si="19">M62</f>
        <v>0</v>
      </c>
      <c r="N61" s="5">
        <f t="shared" si="19"/>
        <v>0</v>
      </c>
      <c r="O61" s="5">
        <f t="shared" si="19"/>
        <v>0</v>
      </c>
      <c r="P61" s="5">
        <f t="shared" si="19"/>
        <v>0</v>
      </c>
      <c r="Q61" s="5">
        <f t="shared" si="19"/>
        <v>0</v>
      </c>
      <c r="R61" s="5"/>
      <c r="S61" s="5">
        <f t="shared" si="19"/>
        <v>423575922.06</v>
      </c>
      <c r="T61" s="190"/>
    </row>
    <row r="62" spans="1:20" s="49" customFormat="1" ht="64.5" customHeight="1" x14ac:dyDescent="0.2">
      <c r="A62" s="60" t="s">
        <v>21</v>
      </c>
      <c r="B62" s="222" t="s">
        <v>864</v>
      </c>
      <c r="C62" s="222"/>
      <c r="D62" s="6" t="s">
        <v>865</v>
      </c>
      <c r="E62" s="62"/>
      <c r="F62" s="78"/>
      <c r="G62" s="79"/>
      <c r="H62" s="61"/>
      <c r="I62" s="127">
        <v>1</v>
      </c>
      <c r="J62" s="180"/>
      <c r="K62" s="220"/>
      <c r="L62" s="7">
        <f>379266000+44309922.06</f>
        <v>423575922.06</v>
      </c>
      <c r="M62" s="7"/>
      <c r="N62" s="7"/>
      <c r="O62" s="7"/>
      <c r="P62" s="7"/>
      <c r="Q62" s="7"/>
      <c r="R62" s="7" t="s">
        <v>899</v>
      </c>
      <c r="S62" s="21">
        <f>SUM(L62:R62)</f>
        <v>423575922.06</v>
      </c>
      <c r="T62" s="190"/>
    </row>
    <row r="63" spans="1:20" x14ac:dyDescent="0.2">
      <c r="A63" s="8"/>
      <c r="B63" s="30"/>
      <c r="C63" s="30"/>
      <c r="D63" s="6"/>
      <c r="E63" s="9"/>
      <c r="F63" s="12"/>
      <c r="G63" s="92"/>
      <c r="H63" s="13"/>
      <c r="I63" s="9"/>
      <c r="J63" s="15"/>
      <c r="K63" s="93"/>
      <c r="L63" s="7"/>
      <c r="M63" s="7"/>
      <c r="N63" s="7"/>
      <c r="O63" s="7"/>
      <c r="P63" s="7"/>
      <c r="Q63" s="7"/>
      <c r="R63" s="10"/>
      <c r="S63" s="21"/>
      <c r="T63" s="190"/>
    </row>
    <row r="64" spans="1:20" x14ac:dyDescent="0.2">
      <c r="A64" s="8"/>
      <c r="B64" s="30"/>
      <c r="C64" s="30"/>
      <c r="D64" s="6"/>
      <c r="E64" s="9"/>
      <c r="F64" s="12"/>
      <c r="G64" s="92"/>
      <c r="H64" s="13"/>
      <c r="I64" s="9"/>
      <c r="J64" s="15"/>
      <c r="K64" s="93"/>
      <c r="L64" s="7"/>
      <c r="M64" s="7"/>
      <c r="N64" s="7"/>
      <c r="O64" s="7"/>
      <c r="P64" s="7"/>
      <c r="Q64" s="7"/>
      <c r="R64" s="10"/>
      <c r="S64" s="21">
        <f>S10+S12+S14+S16+S18+S21+S25+S27+S29+S30+S32+S34+S36+S37+S38+S40+S41+S43+S45+S46+S48+S50+S52+S54+S56+S58+S61</f>
        <v>29913044783.530003</v>
      </c>
      <c r="T64" s="190"/>
    </row>
    <row r="65" spans="1:20" x14ac:dyDescent="0.2">
      <c r="A65" s="8"/>
      <c r="B65" s="30"/>
      <c r="C65" s="30"/>
      <c r="D65" s="6"/>
      <c r="E65" s="9"/>
      <c r="F65" s="12"/>
      <c r="G65" s="92"/>
      <c r="H65" s="13"/>
      <c r="I65" s="9"/>
      <c r="J65" s="15"/>
      <c r="K65" s="93"/>
      <c r="L65" s="7"/>
      <c r="M65" s="7"/>
      <c r="N65" s="7"/>
      <c r="O65" s="7"/>
      <c r="P65" s="7"/>
      <c r="Q65" s="7"/>
      <c r="R65" s="10"/>
      <c r="S65" s="21"/>
      <c r="T65" s="190"/>
    </row>
    <row r="66" spans="1:20" x14ac:dyDescent="0.2">
      <c r="A66" s="8"/>
      <c r="B66" s="30"/>
      <c r="C66" s="30"/>
      <c r="D66" s="6"/>
      <c r="E66" s="9"/>
      <c r="F66" s="12"/>
      <c r="G66" s="92"/>
      <c r="H66" s="13"/>
      <c r="I66" s="9"/>
      <c r="J66" s="15"/>
      <c r="K66" s="93"/>
      <c r="L66" s="7"/>
      <c r="M66" s="7"/>
      <c r="N66" s="7"/>
      <c r="O66" s="7"/>
      <c r="P66" s="7"/>
      <c r="Q66" s="7"/>
      <c r="R66" s="10"/>
      <c r="S66" s="21"/>
      <c r="T66" s="190"/>
    </row>
    <row r="67" spans="1:20" x14ac:dyDescent="0.2">
      <c r="A67" s="8"/>
      <c r="B67" s="30"/>
      <c r="C67" s="30"/>
      <c r="D67" s="6"/>
      <c r="E67" s="9"/>
      <c r="F67" s="12"/>
      <c r="G67" s="92"/>
      <c r="H67" s="13"/>
      <c r="I67" s="9"/>
      <c r="J67" s="15"/>
      <c r="K67" s="93"/>
      <c r="L67" s="7"/>
      <c r="M67" s="7"/>
      <c r="N67" s="7"/>
      <c r="O67" s="7"/>
      <c r="P67" s="7"/>
      <c r="Q67" s="7"/>
      <c r="R67" s="10"/>
      <c r="S67" s="21"/>
      <c r="T67" s="190"/>
    </row>
    <row r="68" spans="1:20" x14ac:dyDescent="0.2">
      <c r="A68" s="8"/>
      <c r="B68" s="30"/>
      <c r="C68" s="30"/>
      <c r="D68" s="6"/>
      <c r="E68" s="9"/>
      <c r="F68" s="12"/>
      <c r="G68" s="92"/>
      <c r="H68" s="13"/>
      <c r="I68" s="9"/>
      <c r="J68" s="15"/>
      <c r="K68" s="93"/>
      <c r="L68" s="7"/>
      <c r="M68" s="7"/>
      <c r="N68" s="7"/>
      <c r="O68" s="7"/>
      <c r="P68" s="7"/>
      <c r="Q68" s="7"/>
      <c r="R68" s="10"/>
      <c r="S68" s="21"/>
      <c r="T68" s="190"/>
    </row>
    <row r="69" spans="1:20" x14ac:dyDescent="0.2">
      <c r="A69" s="8"/>
      <c r="B69" s="30"/>
      <c r="C69" s="30"/>
      <c r="D69" s="6"/>
      <c r="E69" s="9"/>
      <c r="F69" s="12"/>
      <c r="G69" s="92"/>
      <c r="H69" s="13"/>
      <c r="I69" s="9"/>
      <c r="J69" s="15"/>
      <c r="K69" s="93"/>
      <c r="L69" s="7"/>
      <c r="M69" s="7"/>
      <c r="N69" s="7"/>
      <c r="O69" s="7"/>
      <c r="P69" s="7"/>
      <c r="Q69" s="7"/>
      <c r="R69" s="10"/>
      <c r="S69" s="21"/>
      <c r="T69" s="190"/>
    </row>
    <row r="70" spans="1:20" x14ac:dyDescent="0.2">
      <c r="A70" s="8"/>
      <c r="B70" s="30"/>
      <c r="C70" s="30"/>
      <c r="D70" s="6"/>
      <c r="E70" s="9"/>
      <c r="F70" s="12"/>
      <c r="G70" s="92"/>
      <c r="H70" s="13"/>
      <c r="I70" s="9"/>
      <c r="J70" s="15"/>
      <c r="K70" s="93"/>
      <c r="L70" s="7"/>
      <c r="M70" s="7"/>
      <c r="N70" s="7"/>
      <c r="O70" s="7"/>
      <c r="P70" s="7"/>
      <c r="Q70" s="7"/>
      <c r="R70" s="10"/>
      <c r="S70" s="21"/>
      <c r="T70" s="190"/>
    </row>
    <row r="71" spans="1:20" x14ac:dyDescent="0.2">
      <c r="A71" s="8"/>
      <c r="B71" s="30"/>
      <c r="C71" s="30"/>
      <c r="D71" s="6"/>
      <c r="E71" s="9"/>
      <c r="F71" s="12"/>
      <c r="G71" s="92"/>
      <c r="H71" s="13"/>
      <c r="I71" s="9"/>
      <c r="J71" s="15"/>
      <c r="K71" s="93"/>
      <c r="L71" s="7"/>
      <c r="M71" s="7"/>
      <c r="N71" s="7"/>
      <c r="O71" s="7"/>
      <c r="P71" s="7"/>
      <c r="Q71" s="7"/>
      <c r="R71" s="10"/>
      <c r="S71" s="21"/>
      <c r="T71" s="190"/>
    </row>
    <row r="72" spans="1:20" x14ac:dyDescent="0.2">
      <c r="A72" s="8"/>
      <c r="B72" s="30"/>
      <c r="C72" s="30"/>
      <c r="D72" s="6"/>
      <c r="E72" s="9"/>
      <c r="F72" s="12"/>
      <c r="G72" s="92"/>
      <c r="H72" s="13"/>
      <c r="I72" s="9"/>
      <c r="J72" s="15"/>
      <c r="K72" s="93"/>
      <c r="L72" s="7"/>
      <c r="M72" s="7"/>
      <c r="N72" s="7"/>
      <c r="O72" s="7"/>
      <c r="P72" s="7"/>
      <c r="Q72" s="7"/>
      <c r="R72" s="10"/>
      <c r="S72" s="21"/>
      <c r="T72" s="190"/>
    </row>
    <row r="73" spans="1:20" x14ac:dyDescent="0.2">
      <c r="A73" s="8"/>
      <c r="B73" s="30"/>
      <c r="C73" s="30"/>
      <c r="D73" s="6"/>
      <c r="E73" s="9"/>
      <c r="F73" s="12"/>
      <c r="G73" s="92"/>
      <c r="H73" s="13"/>
      <c r="I73" s="9"/>
      <c r="J73" s="15"/>
      <c r="K73" s="93"/>
      <c r="L73" s="7"/>
      <c r="M73" s="7"/>
      <c r="N73" s="7"/>
      <c r="O73" s="7"/>
      <c r="P73" s="7"/>
      <c r="Q73" s="7"/>
      <c r="R73" s="10"/>
      <c r="S73" s="21"/>
      <c r="T73" s="190"/>
    </row>
    <row r="74" spans="1:20" x14ac:dyDescent="0.2">
      <c r="A74" s="8"/>
      <c r="B74" s="30"/>
      <c r="C74" s="30"/>
      <c r="D74" s="6"/>
      <c r="E74" s="9"/>
      <c r="F74" s="12"/>
      <c r="G74" s="92"/>
      <c r="H74" s="13"/>
      <c r="I74" s="9"/>
      <c r="J74" s="15"/>
      <c r="K74" s="93"/>
      <c r="L74" s="7"/>
      <c r="M74" s="7"/>
      <c r="N74" s="7"/>
      <c r="O74" s="7"/>
      <c r="P74" s="7"/>
      <c r="Q74" s="7"/>
      <c r="R74" s="10"/>
      <c r="S74" s="21"/>
      <c r="T74" s="190"/>
    </row>
    <row r="75" spans="1:20" x14ac:dyDescent="0.2">
      <c r="A75" s="8"/>
      <c r="B75" s="30"/>
      <c r="C75" s="30"/>
      <c r="D75" s="6"/>
      <c r="E75" s="9"/>
      <c r="F75" s="12"/>
      <c r="G75" s="92"/>
      <c r="H75" s="13"/>
      <c r="I75" s="9"/>
      <c r="J75" s="15"/>
      <c r="K75" s="93"/>
      <c r="L75" s="7"/>
      <c r="M75" s="7"/>
      <c r="N75" s="7"/>
      <c r="O75" s="7"/>
      <c r="P75" s="7"/>
      <c r="Q75" s="7"/>
      <c r="R75" s="10"/>
      <c r="S75" s="21"/>
      <c r="T75" s="190"/>
    </row>
    <row r="76" spans="1:20" x14ac:dyDescent="0.2">
      <c r="A76" s="8"/>
      <c r="B76" s="30"/>
      <c r="C76" s="30"/>
      <c r="D76" s="6"/>
      <c r="E76" s="9"/>
      <c r="F76" s="12"/>
      <c r="G76" s="92"/>
      <c r="H76" s="13"/>
      <c r="I76" s="9"/>
      <c r="J76" s="15"/>
      <c r="K76" s="93"/>
      <c r="L76" s="7"/>
      <c r="M76" s="7"/>
      <c r="N76" s="7"/>
      <c r="O76" s="7"/>
      <c r="P76" s="7"/>
      <c r="Q76" s="7"/>
      <c r="R76" s="10"/>
      <c r="S76" s="21"/>
      <c r="T76" s="190"/>
    </row>
    <row r="77" spans="1:20" x14ac:dyDescent="0.2">
      <c r="A77" s="8"/>
      <c r="B77" s="30"/>
      <c r="C77" s="30"/>
      <c r="D77" s="6"/>
      <c r="E77" s="9"/>
      <c r="F77" s="12"/>
      <c r="G77" s="92"/>
      <c r="H77" s="13"/>
      <c r="I77" s="9"/>
      <c r="J77" s="15"/>
      <c r="K77" s="93"/>
      <c r="L77" s="7"/>
      <c r="M77" s="7"/>
      <c r="N77" s="7"/>
      <c r="O77" s="7"/>
      <c r="P77" s="7"/>
      <c r="Q77" s="7"/>
      <c r="R77" s="10"/>
      <c r="S77" s="21"/>
      <c r="T77" s="190"/>
    </row>
    <row r="78" spans="1:20" s="158" customFormat="1" x14ac:dyDescent="0.2">
      <c r="A78" s="157"/>
      <c r="E78" s="159"/>
      <c r="F78" s="159"/>
      <c r="G78" s="160"/>
      <c r="H78" s="159"/>
      <c r="I78" s="159"/>
      <c r="K78" s="161"/>
      <c r="L78" s="162"/>
      <c r="M78" s="162"/>
      <c r="N78" s="162"/>
      <c r="O78" s="162"/>
      <c r="P78" s="162"/>
      <c r="Q78" s="162"/>
      <c r="R78" s="162"/>
      <c r="S78" s="163"/>
      <c r="T78" s="162"/>
    </row>
    <row r="79" spans="1:20" s="158" customFormat="1" x14ac:dyDescent="0.2">
      <c r="A79" s="157"/>
      <c r="E79" s="159"/>
      <c r="F79" s="159"/>
      <c r="G79" s="160"/>
      <c r="H79" s="159"/>
      <c r="I79" s="159"/>
      <c r="K79" s="161"/>
      <c r="L79" s="162"/>
      <c r="M79" s="162"/>
      <c r="N79" s="162"/>
      <c r="O79" s="162"/>
      <c r="P79" s="162"/>
      <c r="Q79" s="162"/>
      <c r="R79" s="162"/>
      <c r="S79" s="163"/>
      <c r="T79" s="162"/>
    </row>
    <row r="80" spans="1:20" s="158" customFormat="1" x14ac:dyDescent="0.2">
      <c r="A80" s="157"/>
      <c r="E80" s="159"/>
      <c r="F80" s="159"/>
      <c r="G80" s="160"/>
      <c r="H80" s="159"/>
      <c r="I80" s="159"/>
      <c r="K80" s="161"/>
      <c r="L80" s="162"/>
      <c r="M80" s="162"/>
      <c r="N80" s="162"/>
      <c r="O80" s="162"/>
      <c r="P80" s="162"/>
      <c r="Q80" s="162"/>
      <c r="R80" s="162"/>
      <c r="S80" s="163"/>
      <c r="T80" s="162"/>
    </row>
    <row r="81" spans="1:20" s="158" customFormat="1" x14ac:dyDescent="0.2">
      <c r="A81" s="157"/>
      <c r="E81" s="159"/>
      <c r="F81" s="159"/>
      <c r="G81" s="160"/>
      <c r="H81" s="159"/>
      <c r="I81" s="159"/>
      <c r="K81" s="161"/>
      <c r="L81" s="162"/>
      <c r="M81" s="162"/>
      <c r="N81" s="162"/>
      <c r="O81" s="162"/>
      <c r="P81" s="162"/>
      <c r="Q81" s="162"/>
      <c r="R81" s="162"/>
      <c r="S81" s="163"/>
      <c r="T81" s="162"/>
    </row>
    <row r="82" spans="1:20" s="158" customFormat="1" x14ac:dyDescent="0.2">
      <c r="A82" s="157"/>
      <c r="E82" s="159"/>
      <c r="F82" s="159"/>
      <c r="G82" s="160"/>
      <c r="H82" s="159"/>
      <c r="I82" s="159"/>
      <c r="K82" s="161"/>
      <c r="L82" s="162"/>
      <c r="M82" s="162"/>
      <c r="N82" s="162"/>
      <c r="O82" s="162"/>
      <c r="P82" s="162"/>
      <c r="Q82" s="162"/>
      <c r="R82" s="162"/>
      <c r="S82" s="163"/>
      <c r="T82" s="162"/>
    </row>
    <row r="83" spans="1:20" s="158" customFormat="1" x14ac:dyDescent="0.2">
      <c r="A83" s="157"/>
      <c r="E83" s="159"/>
      <c r="F83" s="159"/>
      <c r="G83" s="160"/>
      <c r="H83" s="159"/>
      <c r="I83" s="159"/>
      <c r="K83" s="161"/>
      <c r="L83" s="162"/>
      <c r="M83" s="162"/>
      <c r="N83" s="162"/>
      <c r="O83" s="162"/>
      <c r="P83" s="162"/>
      <c r="Q83" s="162"/>
      <c r="R83" s="162"/>
      <c r="S83" s="163"/>
      <c r="T83" s="162"/>
    </row>
    <row r="84" spans="1:20" s="158" customFormat="1" x14ac:dyDescent="0.2">
      <c r="A84" s="157"/>
      <c r="E84" s="159"/>
      <c r="F84" s="159"/>
      <c r="G84" s="160"/>
      <c r="H84" s="159"/>
      <c r="I84" s="159"/>
      <c r="K84" s="161"/>
      <c r="L84" s="162"/>
      <c r="M84" s="162"/>
      <c r="N84" s="162"/>
      <c r="O84" s="162"/>
      <c r="P84" s="162"/>
      <c r="Q84" s="162"/>
      <c r="R84" s="162"/>
      <c r="S84" s="163"/>
      <c r="T84" s="162"/>
    </row>
    <row r="85" spans="1:20" s="158" customFormat="1" x14ac:dyDescent="0.2">
      <c r="A85" s="157"/>
      <c r="E85" s="159"/>
      <c r="F85" s="159"/>
      <c r="G85" s="160"/>
      <c r="H85" s="159"/>
      <c r="I85" s="159"/>
      <c r="K85" s="161"/>
      <c r="L85" s="162"/>
      <c r="M85" s="162"/>
      <c r="N85" s="162"/>
      <c r="O85" s="162"/>
      <c r="P85" s="162"/>
      <c r="Q85" s="162"/>
      <c r="R85" s="162"/>
      <c r="S85" s="163"/>
      <c r="T85" s="162"/>
    </row>
    <row r="86" spans="1:20" s="158" customFormat="1" x14ac:dyDescent="0.2">
      <c r="A86" s="157"/>
      <c r="E86" s="159"/>
      <c r="F86" s="159"/>
      <c r="G86" s="160"/>
      <c r="H86" s="159"/>
      <c r="I86" s="159"/>
      <c r="K86" s="161"/>
      <c r="L86" s="162"/>
      <c r="M86" s="162"/>
      <c r="N86" s="162"/>
      <c r="O86" s="162"/>
      <c r="P86" s="162"/>
      <c r="Q86" s="162"/>
      <c r="R86" s="162"/>
      <c r="S86" s="163"/>
      <c r="T86" s="162"/>
    </row>
    <row r="87" spans="1:20" s="158" customFormat="1" x14ac:dyDescent="0.2">
      <c r="A87" s="157"/>
      <c r="E87" s="159"/>
      <c r="F87" s="159"/>
      <c r="G87" s="160"/>
      <c r="H87" s="159"/>
      <c r="I87" s="159"/>
      <c r="K87" s="161"/>
      <c r="L87" s="162"/>
      <c r="M87" s="162"/>
      <c r="N87" s="162"/>
      <c r="O87" s="162"/>
      <c r="P87" s="162"/>
      <c r="Q87" s="162"/>
      <c r="R87" s="162"/>
      <c r="S87" s="163"/>
      <c r="T87" s="162"/>
    </row>
    <row r="88" spans="1:20" s="158" customFormat="1" x14ac:dyDescent="0.2">
      <c r="A88" s="157"/>
      <c r="E88" s="159"/>
      <c r="F88" s="159"/>
      <c r="G88" s="160"/>
      <c r="H88" s="159"/>
      <c r="I88" s="159"/>
      <c r="K88" s="161"/>
      <c r="L88" s="162"/>
      <c r="M88" s="162"/>
      <c r="N88" s="162"/>
      <c r="O88" s="162"/>
      <c r="P88" s="162"/>
      <c r="Q88" s="162"/>
      <c r="R88" s="162"/>
      <c r="S88" s="163"/>
      <c r="T88" s="162"/>
    </row>
    <row r="89" spans="1:20" s="158" customFormat="1" x14ac:dyDescent="0.2">
      <c r="A89" s="157"/>
      <c r="E89" s="159"/>
      <c r="F89" s="159"/>
      <c r="G89" s="160"/>
      <c r="H89" s="159"/>
      <c r="I89" s="159"/>
      <c r="K89" s="161"/>
      <c r="L89" s="162"/>
      <c r="M89" s="162"/>
      <c r="N89" s="162"/>
      <c r="O89" s="162"/>
      <c r="P89" s="162"/>
      <c r="Q89" s="162"/>
      <c r="R89" s="162"/>
      <c r="S89" s="163"/>
      <c r="T89" s="162"/>
    </row>
    <row r="90" spans="1:20" s="158" customFormat="1" x14ac:dyDescent="0.2">
      <c r="A90" s="157"/>
      <c r="E90" s="159"/>
      <c r="F90" s="159"/>
      <c r="G90" s="160"/>
      <c r="H90" s="159"/>
      <c r="I90" s="159"/>
      <c r="K90" s="161"/>
      <c r="L90" s="162"/>
      <c r="M90" s="162"/>
      <c r="N90" s="162"/>
      <c r="O90" s="162"/>
      <c r="P90" s="162"/>
      <c r="Q90" s="162"/>
      <c r="R90" s="162"/>
      <c r="S90" s="163"/>
      <c r="T90" s="162"/>
    </row>
    <row r="91" spans="1:20" s="158" customFormat="1" x14ac:dyDescent="0.2">
      <c r="A91" s="157"/>
      <c r="E91" s="159"/>
      <c r="F91" s="159"/>
      <c r="G91" s="160"/>
      <c r="H91" s="159"/>
      <c r="I91" s="159"/>
      <c r="K91" s="161"/>
      <c r="L91" s="162"/>
      <c r="M91" s="162"/>
      <c r="N91" s="162"/>
      <c r="O91" s="162"/>
      <c r="P91" s="162"/>
      <c r="Q91" s="162"/>
      <c r="R91" s="162"/>
      <c r="S91" s="163"/>
      <c r="T91" s="162"/>
    </row>
    <row r="92" spans="1:20" s="158" customFormat="1" x14ac:dyDescent="0.2">
      <c r="A92" s="157"/>
      <c r="E92" s="159"/>
      <c r="F92" s="159"/>
      <c r="G92" s="160"/>
      <c r="H92" s="159"/>
      <c r="I92" s="159"/>
      <c r="K92" s="161"/>
      <c r="L92" s="162"/>
      <c r="M92" s="162"/>
      <c r="N92" s="162"/>
      <c r="O92" s="162"/>
      <c r="P92" s="162"/>
      <c r="Q92" s="162"/>
      <c r="R92" s="162"/>
      <c r="S92" s="163"/>
      <c r="T92" s="162"/>
    </row>
    <row r="93" spans="1:20" s="158" customFormat="1" x14ac:dyDescent="0.2">
      <c r="A93" s="157"/>
      <c r="E93" s="159"/>
      <c r="F93" s="159"/>
      <c r="G93" s="160"/>
      <c r="H93" s="159"/>
      <c r="I93" s="159"/>
      <c r="K93" s="161"/>
      <c r="L93" s="162"/>
      <c r="M93" s="162"/>
      <c r="N93" s="162"/>
      <c r="O93" s="162"/>
      <c r="P93" s="162"/>
      <c r="Q93" s="162"/>
      <c r="R93" s="162"/>
      <c r="S93" s="163"/>
      <c r="T93" s="162"/>
    </row>
    <row r="94" spans="1:20" s="158" customFormat="1" x14ac:dyDescent="0.2">
      <c r="A94" s="157"/>
      <c r="E94" s="159"/>
      <c r="F94" s="159"/>
      <c r="G94" s="160"/>
      <c r="H94" s="159"/>
      <c r="I94" s="159"/>
      <c r="K94" s="161"/>
      <c r="L94" s="162"/>
      <c r="M94" s="162"/>
      <c r="N94" s="162"/>
      <c r="O94" s="162"/>
      <c r="P94" s="162"/>
      <c r="Q94" s="162"/>
      <c r="R94" s="162"/>
      <c r="S94" s="163"/>
      <c r="T94" s="162"/>
    </row>
    <row r="95" spans="1:20" s="158" customFormat="1" x14ac:dyDescent="0.2">
      <c r="A95" s="157"/>
      <c r="E95" s="159"/>
      <c r="F95" s="159"/>
      <c r="G95" s="160"/>
      <c r="H95" s="159"/>
      <c r="I95" s="159"/>
      <c r="K95" s="161"/>
      <c r="L95" s="162"/>
      <c r="M95" s="162"/>
      <c r="N95" s="162"/>
      <c r="O95" s="162"/>
      <c r="P95" s="162"/>
      <c r="Q95" s="162"/>
      <c r="R95" s="162"/>
      <c r="S95" s="163"/>
      <c r="T95" s="162"/>
    </row>
    <row r="96" spans="1:20" s="158" customFormat="1" x14ac:dyDescent="0.2">
      <c r="A96" s="157"/>
      <c r="E96" s="159"/>
      <c r="F96" s="159"/>
      <c r="G96" s="160"/>
      <c r="H96" s="159"/>
      <c r="I96" s="159"/>
      <c r="K96" s="161"/>
      <c r="L96" s="162"/>
      <c r="M96" s="162"/>
      <c r="N96" s="162"/>
      <c r="O96" s="162"/>
      <c r="P96" s="162"/>
      <c r="Q96" s="162"/>
      <c r="R96" s="162"/>
      <c r="S96" s="163"/>
      <c r="T96" s="162"/>
    </row>
    <row r="97" spans="1:20" s="158" customFormat="1" x14ac:dyDescent="0.2">
      <c r="A97" s="157"/>
      <c r="E97" s="159"/>
      <c r="F97" s="159"/>
      <c r="G97" s="160"/>
      <c r="H97" s="159"/>
      <c r="I97" s="159"/>
      <c r="K97" s="161"/>
      <c r="L97" s="162"/>
      <c r="M97" s="162"/>
      <c r="N97" s="162"/>
      <c r="O97" s="162"/>
      <c r="P97" s="162"/>
      <c r="Q97" s="162"/>
      <c r="R97" s="162"/>
      <c r="S97" s="163"/>
      <c r="T97" s="162"/>
    </row>
    <row r="98" spans="1:20" s="158" customFormat="1" x14ac:dyDescent="0.2">
      <c r="A98" s="157"/>
      <c r="E98" s="159"/>
      <c r="F98" s="159"/>
      <c r="G98" s="160"/>
      <c r="H98" s="159"/>
      <c r="I98" s="159"/>
      <c r="K98" s="161"/>
      <c r="L98" s="162"/>
      <c r="M98" s="162"/>
      <c r="N98" s="162"/>
      <c r="O98" s="162"/>
      <c r="P98" s="162"/>
      <c r="Q98" s="162"/>
      <c r="R98" s="162"/>
      <c r="S98" s="163"/>
      <c r="T98" s="162"/>
    </row>
    <row r="99" spans="1:20" s="158" customFormat="1" x14ac:dyDescent="0.2">
      <c r="A99" s="157"/>
      <c r="E99" s="159"/>
      <c r="F99" s="159"/>
      <c r="G99" s="160"/>
      <c r="H99" s="159"/>
      <c r="I99" s="159"/>
      <c r="K99" s="161"/>
      <c r="L99" s="162"/>
      <c r="M99" s="162"/>
      <c r="N99" s="162"/>
      <c r="O99" s="162"/>
      <c r="P99" s="162"/>
      <c r="Q99" s="162"/>
      <c r="R99" s="162"/>
      <c r="S99" s="163"/>
      <c r="T99" s="162"/>
    </row>
    <row r="100" spans="1:20" s="158" customFormat="1" x14ac:dyDescent="0.2">
      <c r="A100" s="157"/>
      <c r="E100" s="159"/>
      <c r="F100" s="159"/>
      <c r="G100" s="160"/>
      <c r="H100" s="159"/>
      <c r="I100" s="159"/>
      <c r="K100" s="161"/>
      <c r="L100" s="162"/>
      <c r="M100" s="162"/>
      <c r="N100" s="162"/>
      <c r="O100" s="162"/>
      <c r="P100" s="162"/>
      <c r="Q100" s="162"/>
      <c r="R100" s="162"/>
      <c r="S100" s="163"/>
      <c r="T100" s="162"/>
    </row>
    <row r="101" spans="1:20" s="158" customFormat="1" x14ac:dyDescent="0.2">
      <c r="A101" s="157"/>
      <c r="E101" s="159"/>
      <c r="F101" s="159"/>
      <c r="G101" s="160"/>
      <c r="H101" s="159"/>
      <c r="I101" s="159"/>
      <c r="K101" s="161"/>
      <c r="L101" s="162"/>
      <c r="M101" s="162"/>
      <c r="N101" s="162"/>
      <c r="O101" s="162"/>
      <c r="P101" s="162"/>
      <c r="Q101" s="162"/>
      <c r="R101" s="162"/>
      <c r="S101" s="163"/>
      <c r="T101" s="162"/>
    </row>
    <row r="102" spans="1:20" s="158" customFormat="1" x14ac:dyDescent="0.2">
      <c r="A102" s="157"/>
      <c r="E102" s="159"/>
      <c r="F102" s="159"/>
      <c r="G102" s="160"/>
      <c r="H102" s="159"/>
      <c r="I102" s="159"/>
      <c r="K102" s="161"/>
      <c r="L102" s="162"/>
      <c r="M102" s="162"/>
      <c r="N102" s="162"/>
      <c r="O102" s="162"/>
      <c r="P102" s="162"/>
      <c r="Q102" s="162"/>
      <c r="R102" s="162"/>
      <c r="S102" s="163"/>
      <c r="T102" s="162"/>
    </row>
    <row r="103" spans="1:20" s="158" customFormat="1" x14ac:dyDescent="0.2">
      <c r="A103" s="157"/>
      <c r="E103" s="159"/>
      <c r="F103" s="159"/>
      <c r="G103" s="160"/>
      <c r="H103" s="159"/>
      <c r="I103" s="159"/>
      <c r="K103" s="161"/>
      <c r="L103" s="162"/>
      <c r="M103" s="162"/>
      <c r="N103" s="162"/>
      <c r="O103" s="162"/>
      <c r="P103" s="162"/>
      <c r="Q103" s="162"/>
      <c r="R103" s="162"/>
      <c r="S103" s="163"/>
      <c r="T103" s="162"/>
    </row>
    <row r="104" spans="1:20" s="158" customFormat="1" x14ac:dyDescent="0.2">
      <c r="A104" s="157"/>
      <c r="E104" s="159"/>
      <c r="F104" s="159"/>
      <c r="G104" s="160"/>
      <c r="H104" s="159"/>
      <c r="I104" s="159"/>
      <c r="K104" s="161"/>
      <c r="L104" s="162"/>
      <c r="M104" s="162"/>
      <c r="N104" s="162"/>
      <c r="O104" s="162"/>
      <c r="P104" s="162"/>
      <c r="Q104" s="162"/>
      <c r="R104" s="162"/>
      <c r="S104" s="163"/>
      <c r="T104" s="162"/>
    </row>
    <row r="105" spans="1:20" s="158" customFormat="1" x14ac:dyDescent="0.2">
      <c r="A105" s="157"/>
      <c r="E105" s="159"/>
      <c r="F105" s="159"/>
      <c r="G105" s="160"/>
      <c r="H105" s="159"/>
      <c r="I105" s="159"/>
      <c r="K105" s="161"/>
      <c r="L105" s="162"/>
      <c r="M105" s="162"/>
      <c r="N105" s="162"/>
      <c r="O105" s="162"/>
      <c r="P105" s="162"/>
      <c r="Q105" s="162"/>
      <c r="R105" s="162"/>
      <c r="S105" s="163"/>
      <c r="T105" s="162"/>
    </row>
    <row r="106" spans="1:20" s="158" customFormat="1" x14ac:dyDescent="0.2">
      <c r="A106" s="157"/>
      <c r="E106" s="159"/>
      <c r="F106" s="159"/>
      <c r="G106" s="160"/>
      <c r="H106" s="159"/>
      <c r="I106" s="159"/>
      <c r="K106" s="161"/>
      <c r="L106" s="162"/>
      <c r="M106" s="162"/>
      <c r="N106" s="162"/>
      <c r="O106" s="162"/>
      <c r="P106" s="162"/>
      <c r="Q106" s="162"/>
      <c r="R106" s="162"/>
      <c r="S106" s="163"/>
      <c r="T106" s="162"/>
    </row>
    <row r="107" spans="1:20" s="158" customFormat="1" x14ac:dyDescent="0.2">
      <c r="A107" s="157"/>
      <c r="E107" s="159"/>
      <c r="F107" s="159"/>
      <c r="G107" s="160"/>
      <c r="H107" s="159"/>
      <c r="I107" s="159"/>
      <c r="K107" s="161"/>
      <c r="S107" s="157"/>
    </row>
    <row r="108" spans="1:20" s="158" customFormat="1" x14ac:dyDescent="0.2">
      <c r="A108" s="157"/>
      <c r="E108" s="159"/>
      <c r="F108" s="159"/>
      <c r="G108" s="160"/>
      <c r="H108" s="159"/>
      <c r="I108" s="159"/>
      <c r="K108" s="161"/>
      <c r="S108" s="157"/>
    </row>
    <row r="109" spans="1:20" s="158" customFormat="1" x14ac:dyDescent="0.2">
      <c r="A109" s="157"/>
      <c r="E109" s="159"/>
      <c r="F109" s="159"/>
      <c r="G109" s="160"/>
      <c r="H109" s="159"/>
      <c r="I109" s="159"/>
      <c r="K109" s="161"/>
      <c r="S109" s="157"/>
    </row>
    <row r="110" spans="1:20" s="158" customFormat="1" x14ac:dyDescent="0.2">
      <c r="A110" s="157"/>
      <c r="E110" s="159"/>
      <c r="F110" s="159"/>
      <c r="G110" s="160"/>
      <c r="H110" s="159"/>
      <c r="I110" s="159"/>
      <c r="K110" s="161"/>
      <c r="S110" s="157"/>
    </row>
    <row r="111" spans="1:20" s="158" customFormat="1" x14ac:dyDescent="0.2">
      <c r="A111" s="157"/>
      <c r="E111" s="159"/>
      <c r="F111" s="159"/>
      <c r="G111" s="160"/>
      <c r="H111" s="159"/>
      <c r="I111" s="159"/>
      <c r="K111" s="161"/>
      <c r="S111" s="157"/>
    </row>
    <row r="112" spans="1:20" s="158" customFormat="1" x14ac:dyDescent="0.2">
      <c r="A112" s="157"/>
      <c r="E112" s="159"/>
      <c r="F112" s="159"/>
      <c r="G112" s="160"/>
      <c r="H112" s="159"/>
      <c r="I112" s="159"/>
      <c r="K112" s="161"/>
      <c r="S112" s="157"/>
    </row>
    <row r="113" spans="1:19" s="158" customFormat="1" x14ac:dyDescent="0.2">
      <c r="A113" s="157"/>
      <c r="E113" s="159"/>
      <c r="F113" s="159"/>
      <c r="G113" s="160"/>
      <c r="H113" s="159"/>
      <c r="I113" s="159"/>
      <c r="K113" s="161"/>
      <c r="S113" s="157"/>
    </row>
    <row r="114" spans="1:19" s="158" customFormat="1" x14ac:dyDescent="0.2">
      <c r="A114" s="157"/>
      <c r="E114" s="159"/>
      <c r="F114" s="159"/>
      <c r="G114" s="160"/>
      <c r="H114" s="159"/>
      <c r="I114" s="159"/>
      <c r="K114" s="161"/>
      <c r="S114" s="157"/>
    </row>
    <row r="115" spans="1:19" s="158" customFormat="1" x14ac:dyDescent="0.2">
      <c r="A115" s="157"/>
      <c r="E115" s="159"/>
      <c r="F115" s="159"/>
      <c r="G115" s="160"/>
      <c r="H115" s="159"/>
      <c r="I115" s="159"/>
      <c r="K115" s="161"/>
      <c r="S115" s="157"/>
    </row>
    <row r="116" spans="1:19" s="158" customFormat="1" x14ac:dyDescent="0.2">
      <c r="A116" s="157"/>
      <c r="E116" s="159"/>
      <c r="F116" s="159"/>
      <c r="G116" s="160"/>
      <c r="H116" s="159"/>
      <c r="I116" s="159"/>
      <c r="K116" s="161"/>
      <c r="S116" s="157"/>
    </row>
    <row r="117" spans="1:19" s="158" customFormat="1" x14ac:dyDescent="0.2">
      <c r="A117" s="157"/>
      <c r="E117" s="159"/>
      <c r="F117" s="159"/>
      <c r="G117" s="160"/>
      <c r="H117" s="159"/>
      <c r="I117" s="159"/>
      <c r="K117" s="161"/>
      <c r="S117" s="157"/>
    </row>
    <row r="118" spans="1:19" s="158" customFormat="1" x14ac:dyDescent="0.2">
      <c r="A118" s="157"/>
      <c r="E118" s="159"/>
      <c r="F118" s="159"/>
      <c r="G118" s="160"/>
      <c r="H118" s="159"/>
      <c r="I118" s="159"/>
      <c r="K118" s="161"/>
      <c r="S118" s="157"/>
    </row>
    <row r="119" spans="1:19" s="158" customFormat="1" x14ac:dyDescent="0.2">
      <c r="A119" s="157"/>
      <c r="E119" s="159"/>
      <c r="F119" s="159"/>
      <c r="G119" s="160"/>
      <c r="H119" s="159"/>
      <c r="I119" s="159"/>
      <c r="K119" s="161"/>
      <c r="S119" s="157"/>
    </row>
    <row r="120" spans="1:19" s="158" customFormat="1" x14ac:dyDescent="0.2">
      <c r="A120" s="157"/>
      <c r="E120" s="159"/>
      <c r="F120" s="159"/>
      <c r="G120" s="160"/>
      <c r="H120" s="159"/>
      <c r="I120" s="159"/>
      <c r="K120" s="161"/>
      <c r="S120" s="157"/>
    </row>
    <row r="121" spans="1:19" s="158" customFormat="1" x14ac:dyDescent="0.2">
      <c r="A121" s="157"/>
      <c r="E121" s="159"/>
      <c r="F121" s="159"/>
      <c r="G121" s="160"/>
      <c r="H121" s="159"/>
      <c r="I121" s="159"/>
      <c r="K121" s="161"/>
      <c r="S121" s="157"/>
    </row>
    <row r="122" spans="1:19" s="158" customFormat="1" x14ac:dyDescent="0.2">
      <c r="A122" s="157"/>
      <c r="E122" s="159"/>
      <c r="F122" s="159"/>
      <c r="G122" s="160"/>
      <c r="H122" s="159"/>
      <c r="I122" s="159"/>
      <c r="K122" s="161"/>
      <c r="S122" s="157"/>
    </row>
    <row r="123" spans="1:19" s="158" customFormat="1" x14ac:dyDescent="0.2">
      <c r="A123" s="157"/>
      <c r="E123" s="159"/>
      <c r="F123" s="159"/>
      <c r="G123" s="160"/>
      <c r="H123" s="159"/>
      <c r="I123" s="159"/>
      <c r="K123" s="161"/>
      <c r="S123" s="157"/>
    </row>
    <row r="124" spans="1:19" s="158" customFormat="1" x14ac:dyDescent="0.2">
      <c r="A124" s="157"/>
      <c r="E124" s="159"/>
      <c r="F124" s="159"/>
      <c r="G124" s="160"/>
      <c r="H124" s="159"/>
      <c r="I124" s="159"/>
      <c r="K124" s="161"/>
      <c r="S124" s="157"/>
    </row>
    <row r="125" spans="1:19" s="158" customFormat="1" x14ac:dyDescent="0.2">
      <c r="A125" s="157"/>
      <c r="E125" s="159"/>
      <c r="F125" s="159"/>
      <c r="G125" s="160"/>
      <c r="H125" s="159"/>
      <c r="I125" s="159"/>
      <c r="K125" s="161"/>
      <c r="S125" s="157"/>
    </row>
    <row r="126" spans="1:19" s="158" customFormat="1" x14ac:dyDescent="0.2">
      <c r="A126" s="157"/>
      <c r="E126" s="159"/>
      <c r="F126" s="159"/>
      <c r="G126" s="160"/>
      <c r="H126" s="159"/>
      <c r="I126" s="159"/>
      <c r="K126" s="161"/>
      <c r="S126" s="157"/>
    </row>
    <row r="127" spans="1:19" s="158" customFormat="1" x14ac:dyDescent="0.2">
      <c r="A127" s="157"/>
      <c r="E127" s="159"/>
      <c r="F127" s="159"/>
      <c r="G127" s="160"/>
      <c r="H127" s="159"/>
      <c r="I127" s="159"/>
      <c r="K127" s="161"/>
      <c r="S127" s="157"/>
    </row>
    <row r="128" spans="1:19" s="158" customFormat="1" x14ac:dyDescent="0.2">
      <c r="A128" s="157"/>
      <c r="E128" s="159"/>
      <c r="F128" s="159"/>
      <c r="G128" s="160"/>
      <c r="H128" s="159"/>
      <c r="I128" s="159"/>
      <c r="K128" s="161"/>
      <c r="S128" s="157"/>
    </row>
    <row r="129" spans="1:19" s="158" customFormat="1" x14ac:dyDescent="0.2">
      <c r="A129" s="157"/>
      <c r="E129" s="159"/>
      <c r="F129" s="159"/>
      <c r="G129" s="160"/>
      <c r="H129" s="159"/>
      <c r="I129" s="159"/>
      <c r="K129" s="161"/>
      <c r="S129" s="157"/>
    </row>
    <row r="130" spans="1:19" s="158" customFormat="1" x14ac:dyDescent="0.2">
      <c r="A130" s="157"/>
      <c r="E130" s="159"/>
      <c r="F130" s="159"/>
      <c r="G130" s="160"/>
      <c r="H130" s="159"/>
      <c r="I130" s="159"/>
      <c r="K130" s="161"/>
      <c r="S130" s="157"/>
    </row>
    <row r="131" spans="1:19" s="158" customFormat="1" x14ac:dyDescent="0.2">
      <c r="A131" s="157"/>
      <c r="E131" s="159"/>
      <c r="F131" s="159"/>
      <c r="G131" s="160"/>
      <c r="H131" s="159"/>
      <c r="I131" s="159"/>
      <c r="K131" s="161"/>
      <c r="S131" s="157"/>
    </row>
    <row r="132" spans="1:19" s="158" customFormat="1" x14ac:dyDescent="0.2">
      <c r="A132" s="157"/>
      <c r="E132" s="159"/>
      <c r="F132" s="159"/>
      <c r="G132" s="160"/>
      <c r="H132" s="159"/>
      <c r="I132" s="159"/>
      <c r="K132" s="161"/>
      <c r="S132" s="157"/>
    </row>
    <row r="133" spans="1:19" s="158" customFormat="1" x14ac:dyDescent="0.2">
      <c r="A133" s="157"/>
      <c r="E133" s="159"/>
      <c r="F133" s="159"/>
      <c r="G133" s="160"/>
      <c r="H133" s="159"/>
      <c r="I133" s="159"/>
      <c r="K133" s="161"/>
      <c r="S133" s="157"/>
    </row>
    <row r="134" spans="1:19" s="158" customFormat="1" x14ac:dyDescent="0.2">
      <c r="A134" s="157"/>
      <c r="E134" s="159"/>
      <c r="F134" s="159"/>
      <c r="G134" s="160"/>
      <c r="H134" s="159"/>
      <c r="I134" s="159"/>
      <c r="K134" s="161"/>
      <c r="S134" s="157"/>
    </row>
    <row r="135" spans="1:19" s="158" customFormat="1" x14ac:dyDescent="0.2">
      <c r="A135" s="157"/>
      <c r="E135" s="159"/>
      <c r="F135" s="159"/>
      <c r="G135" s="160"/>
      <c r="H135" s="159"/>
      <c r="I135" s="159"/>
      <c r="K135" s="161"/>
      <c r="S135" s="157"/>
    </row>
    <row r="136" spans="1:19" s="158" customFormat="1" x14ac:dyDescent="0.2">
      <c r="A136" s="157"/>
      <c r="E136" s="159"/>
      <c r="F136" s="159"/>
      <c r="G136" s="160"/>
      <c r="H136" s="159"/>
      <c r="I136" s="159"/>
      <c r="K136" s="161"/>
      <c r="S136" s="157"/>
    </row>
    <row r="137" spans="1:19" s="158" customFormat="1" x14ac:dyDescent="0.2">
      <c r="A137" s="157"/>
      <c r="E137" s="159"/>
      <c r="F137" s="159"/>
      <c r="G137" s="160"/>
      <c r="H137" s="159"/>
      <c r="I137" s="159"/>
      <c r="K137" s="161"/>
      <c r="S137" s="157"/>
    </row>
    <row r="138" spans="1:19" s="158" customFormat="1" x14ac:dyDescent="0.2">
      <c r="A138" s="157"/>
      <c r="E138" s="159"/>
      <c r="F138" s="159"/>
      <c r="G138" s="160"/>
      <c r="H138" s="159"/>
      <c r="I138" s="159"/>
      <c r="K138" s="161"/>
      <c r="S138" s="157"/>
    </row>
    <row r="139" spans="1:19" s="158" customFormat="1" x14ac:dyDescent="0.2">
      <c r="A139" s="157"/>
      <c r="E139" s="159"/>
      <c r="F139" s="159"/>
      <c r="G139" s="160"/>
      <c r="H139" s="159"/>
      <c r="I139" s="159"/>
      <c r="K139" s="161"/>
      <c r="S139" s="157"/>
    </row>
    <row r="140" spans="1:19" s="158" customFormat="1" x14ac:dyDescent="0.2">
      <c r="A140" s="157"/>
      <c r="E140" s="159"/>
      <c r="F140" s="159"/>
      <c r="G140" s="160"/>
      <c r="H140" s="159"/>
      <c r="I140" s="159"/>
      <c r="K140" s="161"/>
      <c r="S140" s="157"/>
    </row>
    <row r="141" spans="1:19" s="158" customFormat="1" x14ac:dyDescent="0.2">
      <c r="A141" s="157"/>
      <c r="E141" s="159"/>
      <c r="F141" s="159"/>
      <c r="G141" s="160"/>
      <c r="H141" s="159"/>
      <c r="I141" s="159"/>
      <c r="K141" s="161"/>
      <c r="S141" s="157"/>
    </row>
    <row r="142" spans="1:19" s="158" customFormat="1" x14ac:dyDescent="0.2">
      <c r="A142" s="157"/>
      <c r="E142" s="159"/>
      <c r="F142" s="159"/>
      <c r="G142" s="160"/>
      <c r="H142" s="159"/>
      <c r="I142" s="159"/>
      <c r="K142" s="161"/>
      <c r="S142" s="157"/>
    </row>
    <row r="143" spans="1:19" s="158" customFormat="1" x14ac:dyDescent="0.2">
      <c r="A143" s="157"/>
      <c r="E143" s="159"/>
      <c r="F143" s="159"/>
      <c r="G143" s="160"/>
      <c r="H143" s="159"/>
      <c r="I143" s="159"/>
      <c r="K143" s="161"/>
      <c r="S143" s="157"/>
    </row>
    <row r="144" spans="1:19" s="158" customFormat="1" x14ac:dyDescent="0.2">
      <c r="A144" s="157"/>
      <c r="E144" s="159"/>
      <c r="F144" s="159"/>
      <c r="G144" s="160"/>
      <c r="H144" s="159"/>
      <c r="I144" s="159"/>
      <c r="K144" s="161"/>
      <c r="S144" s="157"/>
    </row>
    <row r="145" spans="1:19" s="158" customFormat="1" x14ac:dyDescent="0.2">
      <c r="A145" s="157"/>
      <c r="E145" s="159"/>
      <c r="F145" s="159"/>
      <c r="G145" s="160"/>
      <c r="H145" s="159"/>
      <c r="I145" s="159"/>
      <c r="K145" s="161"/>
      <c r="S145" s="157"/>
    </row>
    <row r="146" spans="1:19" s="158" customFormat="1" x14ac:dyDescent="0.2">
      <c r="A146" s="157"/>
      <c r="E146" s="159"/>
      <c r="F146" s="159"/>
      <c r="G146" s="160"/>
      <c r="H146" s="159"/>
      <c r="I146" s="159"/>
      <c r="K146" s="161"/>
      <c r="S146" s="157"/>
    </row>
    <row r="147" spans="1:19" s="158" customFormat="1" x14ac:dyDescent="0.2">
      <c r="A147" s="157"/>
      <c r="E147" s="159"/>
      <c r="F147" s="159"/>
      <c r="G147" s="160"/>
      <c r="H147" s="159"/>
      <c r="I147" s="159"/>
      <c r="K147" s="161"/>
      <c r="S147" s="157"/>
    </row>
    <row r="148" spans="1:19" s="158" customFormat="1" x14ac:dyDescent="0.2">
      <c r="A148" s="157"/>
      <c r="E148" s="159"/>
      <c r="F148" s="159"/>
      <c r="G148" s="160"/>
      <c r="H148" s="159"/>
      <c r="I148" s="159"/>
      <c r="K148" s="161"/>
      <c r="S148" s="157"/>
    </row>
    <row r="149" spans="1:19" s="158" customFormat="1" x14ac:dyDescent="0.2">
      <c r="A149" s="157"/>
      <c r="E149" s="159"/>
      <c r="F149" s="159"/>
      <c r="G149" s="160"/>
      <c r="H149" s="159"/>
      <c r="I149" s="159"/>
      <c r="K149" s="161"/>
      <c r="S149" s="157"/>
    </row>
    <row r="150" spans="1:19" s="158" customFormat="1" x14ac:dyDescent="0.2">
      <c r="A150" s="157"/>
      <c r="E150" s="159"/>
      <c r="F150" s="159"/>
      <c r="G150" s="160"/>
      <c r="H150" s="159"/>
      <c r="I150" s="159"/>
      <c r="K150" s="161"/>
      <c r="S150" s="157"/>
    </row>
    <row r="151" spans="1:19" s="158" customFormat="1" x14ac:dyDescent="0.2">
      <c r="A151" s="157"/>
      <c r="E151" s="159"/>
      <c r="F151" s="159"/>
      <c r="G151" s="160"/>
      <c r="H151" s="159"/>
      <c r="I151" s="159"/>
      <c r="K151" s="161"/>
      <c r="S151" s="157"/>
    </row>
    <row r="152" spans="1:19" s="158" customFormat="1" x14ac:dyDescent="0.2">
      <c r="A152" s="157"/>
      <c r="E152" s="159"/>
      <c r="F152" s="159"/>
      <c r="G152" s="160"/>
      <c r="H152" s="159"/>
      <c r="I152" s="159"/>
      <c r="K152" s="161"/>
      <c r="S152" s="157"/>
    </row>
    <row r="153" spans="1:19" s="158" customFormat="1" x14ac:dyDescent="0.2">
      <c r="A153" s="157"/>
      <c r="E153" s="159"/>
      <c r="F153" s="159"/>
      <c r="G153" s="160"/>
      <c r="H153" s="159"/>
      <c r="I153" s="159"/>
      <c r="K153" s="161"/>
      <c r="S153" s="157"/>
    </row>
    <row r="154" spans="1:19" s="158" customFormat="1" x14ac:dyDescent="0.2">
      <c r="A154" s="157"/>
      <c r="E154" s="159"/>
      <c r="F154" s="159"/>
      <c r="G154" s="160"/>
      <c r="H154" s="159"/>
      <c r="I154" s="159"/>
      <c r="K154" s="161"/>
      <c r="S154" s="157"/>
    </row>
    <row r="155" spans="1:19" s="158" customFormat="1" x14ac:dyDescent="0.2">
      <c r="A155" s="157"/>
      <c r="E155" s="159"/>
      <c r="F155" s="159"/>
      <c r="G155" s="160"/>
      <c r="H155" s="159"/>
      <c r="I155" s="159"/>
      <c r="K155" s="161"/>
      <c r="S155" s="157"/>
    </row>
    <row r="156" spans="1:19" s="158" customFormat="1" x14ac:dyDescent="0.2">
      <c r="A156" s="157"/>
      <c r="E156" s="159"/>
      <c r="F156" s="159"/>
      <c r="G156" s="160"/>
      <c r="H156" s="159"/>
      <c r="I156" s="159"/>
      <c r="K156" s="161"/>
      <c r="S156" s="157"/>
    </row>
    <row r="157" spans="1:19" s="158" customFormat="1" x14ac:dyDescent="0.2">
      <c r="A157" s="157"/>
      <c r="E157" s="159"/>
      <c r="F157" s="159"/>
      <c r="G157" s="160"/>
      <c r="H157" s="159"/>
      <c r="I157" s="159"/>
      <c r="K157" s="161"/>
      <c r="S157" s="157"/>
    </row>
    <row r="158" spans="1:19" s="158" customFormat="1" x14ac:dyDescent="0.2">
      <c r="A158" s="157"/>
      <c r="E158" s="159"/>
      <c r="F158" s="159"/>
      <c r="G158" s="160"/>
      <c r="H158" s="159"/>
      <c r="I158" s="159"/>
      <c r="K158" s="161"/>
      <c r="S158" s="157"/>
    </row>
    <row r="159" spans="1:19" s="158" customFormat="1" x14ac:dyDescent="0.2">
      <c r="A159" s="157"/>
      <c r="E159" s="159"/>
      <c r="F159" s="159"/>
      <c r="G159" s="160"/>
      <c r="H159" s="159"/>
      <c r="I159" s="159"/>
      <c r="K159" s="161"/>
      <c r="S159" s="157"/>
    </row>
    <row r="160" spans="1:19" s="158" customFormat="1" x14ac:dyDescent="0.2">
      <c r="A160" s="157"/>
      <c r="E160" s="159"/>
      <c r="F160" s="159"/>
      <c r="G160" s="160"/>
      <c r="H160" s="159"/>
      <c r="I160" s="159"/>
      <c r="K160" s="161"/>
      <c r="S160" s="157"/>
    </row>
    <row r="161" spans="1:19" s="158" customFormat="1" x14ac:dyDescent="0.2">
      <c r="A161" s="157"/>
      <c r="E161" s="159"/>
      <c r="F161" s="159"/>
      <c r="G161" s="160"/>
      <c r="H161" s="159"/>
      <c r="I161" s="159"/>
      <c r="K161" s="161"/>
      <c r="S161" s="157"/>
    </row>
    <row r="162" spans="1:19" s="158" customFormat="1" x14ac:dyDescent="0.2">
      <c r="A162" s="157"/>
      <c r="E162" s="159"/>
      <c r="F162" s="159"/>
      <c r="G162" s="160"/>
      <c r="H162" s="159"/>
      <c r="I162" s="159"/>
      <c r="K162" s="161"/>
      <c r="S162" s="157"/>
    </row>
    <row r="163" spans="1:19" s="158" customFormat="1" x14ac:dyDescent="0.2">
      <c r="A163" s="157"/>
      <c r="E163" s="159"/>
      <c r="F163" s="159"/>
      <c r="G163" s="160"/>
      <c r="H163" s="159"/>
      <c r="I163" s="159"/>
      <c r="K163" s="161"/>
      <c r="S163" s="157"/>
    </row>
    <row r="164" spans="1:19" s="158" customFormat="1" x14ac:dyDescent="0.2">
      <c r="A164" s="157"/>
      <c r="E164" s="159"/>
      <c r="F164" s="159"/>
      <c r="G164" s="160"/>
      <c r="H164" s="159"/>
      <c r="I164" s="159"/>
      <c r="K164" s="161"/>
      <c r="S164" s="157"/>
    </row>
    <row r="165" spans="1:19" s="158" customFormat="1" x14ac:dyDescent="0.2">
      <c r="A165" s="157"/>
      <c r="E165" s="159"/>
      <c r="F165" s="159"/>
      <c r="G165" s="160"/>
      <c r="H165" s="159"/>
      <c r="I165" s="159"/>
      <c r="K165" s="161"/>
      <c r="S165" s="157"/>
    </row>
    <row r="166" spans="1:19" s="158" customFormat="1" x14ac:dyDescent="0.2">
      <c r="A166" s="157"/>
      <c r="E166" s="159"/>
      <c r="F166" s="159"/>
      <c r="G166" s="160"/>
      <c r="H166" s="159"/>
      <c r="I166" s="159"/>
      <c r="K166" s="161"/>
      <c r="S166" s="157"/>
    </row>
    <row r="167" spans="1:19" s="158" customFormat="1" x14ac:dyDescent="0.2">
      <c r="A167" s="157"/>
      <c r="E167" s="159"/>
      <c r="F167" s="159"/>
      <c r="G167" s="160"/>
      <c r="H167" s="159"/>
      <c r="I167" s="159"/>
      <c r="K167" s="161"/>
      <c r="S167" s="157"/>
    </row>
    <row r="168" spans="1:19" s="158" customFormat="1" x14ac:dyDescent="0.2">
      <c r="A168" s="157"/>
      <c r="E168" s="159"/>
      <c r="F168" s="159"/>
      <c r="G168" s="160"/>
      <c r="H168" s="159"/>
      <c r="I168" s="159"/>
      <c r="K168" s="161"/>
      <c r="S168" s="157"/>
    </row>
    <row r="169" spans="1:19" s="158" customFormat="1" x14ac:dyDescent="0.2">
      <c r="A169" s="157"/>
      <c r="E169" s="159"/>
      <c r="F169" s="159"/>
      <c r="G169" s="160"/>
      <c r="H169" s="159"/>
      <c r="I169" s="159"/>
      <c r="K169" s="161"/>
      <c r="S169" s="157"/>
    </row>
    <row r="170" spans="1:19" s="158" customFormat="1" x14ac:dyDescent="0.2">
      <c r="A170" s="157"/>
      <c r="E170" s="159"/>
      <c r="F170" s="159"/>
      <c r="G170" s="160"/>
      <c r="H170" s="159"/>
      <c r="I170" s="159"/>
      <c r="K170" s="161"/>
      <c r="S170" s="157"/>
    </row>
    <row r="171" spans="1:19" s="158" customFormat="1" x14ac:dyDescent="0.2">
      <c r="A171" s="157"/>
      <c r="E171" s="159"/>
      <c r="F171" s="159"/>
      <c r="G171" s="160"/>
      <c r="H171" s="159"/>
      <c r="I171" s="159"/>
      <c r="K171" s="161"/>
      <c r="S171" s="157"/>
    </row>
    <row r="172" spans="1:19" s="158" customFormat="1" x14ac:dyDescent="0.2">
      <c r="A172" s="157"/>
      <c r="E172" s="159"/>
      <c r="F172" s="159"/>
      <c r="G172" s="160"/>
      <c r="H172" s="159"/>
      <c r="I172" s="159"/>
      <c r="K172" s="161"/>
      <c r="S172" s="157"/>
    </row>
    <row r="173" spans="1:19" s="158" customFormat="1" x14ac:dyDescent="0.2">
      <c r="A173" s="157"/>
      <c r="E173" s="159"/>
      <c r="F173" s="159"/>
      <c r="G173" s="160"/>
      <c r="H173" s="159"/>
      <c r="I173" s="159"/>
      <c r="K173" s="161"/>
      <c r="S173" s="157"/>
    </row>
    <row r="174" spans="1:19" s="158" customFormat="1" x14ac:dyDescent="0.2">
      <c r="A174" s="157"/>
      <c r="E174" s="159"/>
      <c r="F174" s="159"/>
      <c r="G174" s="160"/>
      <c r="H174" s="159"/>
      <c r="I174" s="159"/>
      <c r="K174" s="161"/>
      <c r="S174" s="157"/>
    </row>
    <row r="175" spans="1:19" s="158" customFormat="1" x14ac:dyDescent="0.2">
      <c r="A175" s="157"/>
      <c r="E175" s="159"/>
      <c r="F175" s="159"/>
      <c r="G175" s="160"/>
      <c r="H175" s="159"/>
      <c r="I175" s="159"/>
      <c r="K175" s="161"/>
      <c r="S175" s="157"/>
    </row>
    <row r="176" spans="1:19" s="158" customFormat="1" x14ac:dyDescent="0.2">
      <c r="A176" s="157"/>
      <c r="E176" s="159"/>
      <c r="F176" s="159"/>
      <c r="G176" s="160"/>
      <c r="H176" s="159"/>
      <c r="I176" s="159"/>
      <c r="K176" s="161"/>
      <c r="S176" s="157"/>
    </row>
    <row r="177" spans="1:19" s="158" customFormat="1" x14ac:dyDescent="0.2">
      <c r="A177" s="157"/>
      <c r="E177" s="159"/>
      <c r="F177" s="159"/>
      <c r="G177" s="160"/>
      <c r="H177" s="159"/>
      <c r="I177" s="159"/>
      <c r="K177" s="161"/>
      <c r="S177" s="157"/>
    </row>
    <row r="178" spans="1:19" s="158" customFormat="1" x14ac:dyDescent="0.2">
      <c r="A178" s="157"/>
      <c r="E178" s="159"/>
      <c r="F178" s="159"/>
      <c r="G178" s="160"/>
      <c r="H178" s="159"/>
      <c r="I178" s="159"/>
      <c r="K178" s="161"/>
      <c r="S178" s="157"/>
    </row>
    <row r="179" spans="1:19" s="158" customFormat="1" x14ac:dyDescent="0.2">
      <c r="A179" s="157"/>
      <c r="E179" s="159"/>
      <c r="F179" s="159"/>
      <c r="G179" s="160"/>
      <c r="H179" s="159"/>
      <c r="I179" s="159"/>
      <c r="K179" s="161"/>
      <c r="S179" s="157"/>
    </row>
    <row r="180" spans="1:19" s="158" customFormat="1" x14ac:dyDescent="0.2">
      <c r="A180" s="157"/>
      <c r="E180" s="159"/>
      <c r="F180" s="159"/>
      <c r="G180" s="160"/>
      <c r="H180" s="159"/>
      <c r="I180" s="159"/>
      <c r="K180" s="161"/>
      <c r="S180" s="157"/>
    </row>
    <row r="181" spans="1:19" s="158" customFormat="1" x14ac:dyDescent="0.2">
      <c r="A181" s="157"/>
      <c r="E181" s="159"/>
      <c r="F181" s="159"/>
      <c r="G181" s="160"/>
      <c r="H181" s="159"/>
      <c r="I181" s="159"/>
      <c r="K181" s="161"/>
      <c r="S181" s="157"/>
    </row>
    <row r="182" spans="1:19" s="158" customFormat="1" x14ac:dyDescent="0.2">
      <c r="A182" s="157"/>
      <c r="E182" s="159"/>
      <c r="F182" s="159"/>
      <c r="G182" s="160"/>
      <c r="H182" s="159"/>
      <c r="I182" s="159"/>
      <c r="K182" s="161"/>
      <c r="S182" s="157"/>
    </row>
    <row r="183" spans="1:19" s="158" customFormat="1" x14ac:dyDescent="0.2">
      <c r="A183" s="157"/>
      <c r="E183" s="159"/>
      <c r="F183" s="159"/>
      <c r="G183" s="160"/>
      <c r="H183" s="159"/>
      <c r="I183" s="159"/>
      <c r="K183" s="161"/>
      <c r="S183" s="157"/>
    </row>
    <row r="184" spans="1:19" s="158" customFormat="1" x14ac:dyDescent="0.2">
      <c r="A184" s="157"/>
      <c r="E184" s="159"/>
      <c r="F184" s="159"/>
      <c r="G184" s="160"/>
      <c r="H184" s="159"/>
      <c r="I184" s="159"/>
      <c r="K184" s="161"/>
      <c r="S184" s="157"/>
    </row>
    <row r="185" spans="1:19" s="158" customFormat="1" x14ac:dyDescent="0.2">
      <c r="A185" s="157"/>
      <c r="E185" s="159"/>
      <c r="F185" s="159"/>
      <c r="G185" s="160"/>
      <c r="H185" s="159"/>
      <c r="I185" s="159"/>
      <c r="K185" s="161"/>
      <c r="S185" s="157"/>
    </row>
    <row r="186" spans="1:19" s="158" customFormat="1" x14ac:dyDescent="0.2">
      <c r="A186" s="157"/>
      <c r="E186" s="159"/>
      <c r="F186" s="159"/>
      <c r="G186" s="160"/>
      <c r="H186" s="159"/>
      <c r="I186" s="159"/>
      <c r="K186" s="161"/>
      <c r="S186" s="157"/>
    </row>
    <row r="187" spans="1:19" s="158" customFormat="1" x14ac:dyDescent="0.2">
      <c r="A187" s="157"/>
      <c r="E187" s="159"/>
      <c r="F187" s="159"/>
      <c r="G187" s="160"/>
      <c r="H187" s="159"/>
      <c r="I187" s="159"/>
      <c r="K187" s="161"/>
      <c r="S187" s="157"/>
    </row>
    <row r="188" spans="1:19" s="158" customFormat="1" x14ac:dyDescent="0.2">
      <c r="A188" s="157"/>
      <c r="E188" s="159"/>
      <c r="F188" s="159"/>
      <c r="G188" s="160"/>
      <c r="H188" s="159"/>
      <c r="I188" s="159"/>
      <c r="K188" s="161"/>
      <c r="S188" s="157"/>
    </row>
    <row r="189" spans="1:19" s="158" customFormat="1" x14ac:dyDescent="0.2">
      <c r="A189" s="157"/>
      <c r="E189" s="159"/>
      <c r="F189" s="159"/>
      <c r="G189" s="160"/>
      <c r="H189" s="159"/>
      <c r="I189" s="159"/>
      <c r="K189" s="161"/>
      <c r="S189" s="157"/>
    </row>
    <row r="190" spans="1:19" s="158" customFormat="1" x14ac:dyDescent="0.2">
      <c r="A190" s="157"/>
      <c r="E190" s="159"/>
      <c r="F190" s="159"/>
      <c r="G190" s="160"/>
      <c r="H190" s="159"/>
      <c r="I190" s="159"/>
      <c r="K190" s="161"/>
      <c r="S190" s="157"/>
    </row>
    <row r="191" spans="1:19" s="158" customFormat="1" x14ac:dyDescent="0.2">
      <c r="A191" s="157"/>
      <c r="E191" s="159"/>
      <c r="F191" s="159"/>
      <c r="G191" s="160"/>
      <c r="H191" s="159"/>
      <c r="I191" s="159"/>
      <c r="K191" s="161"/>
      <c r="S191" s="157"/>
    </row>
    <row r="192" spans="1:19" s="158" customFormat="1" x14ac:dyDescent="0.2">
      <c r="A192" s="157"/>
      <c r="E192" s="159"/>
      <c r="F192" s="159"/>
      <c r="G192" s="160"/>
      <c r="H192" s="159"/>
      <c r="I192" s="159"/>
      <c r="K192" s="161"/>
      <c r="S192" s="157"/>
    </row>
    <row r="193" spans="1:19" s="158" customFormat="1" x14ac:dyDescent="0.2">
      <c r="A193" s="157"/>
      <c r="E193" s="159"/>
      <c r="F193" s="159"/>
      <c r="G193" s="160"/>
      <c r="H193" s="159"/>
      <c r="I193" s="159"/>
      <c r="K193" s="161"/>
      <c r="S193" s="157"/>
    </row>
    <row r="194" spans="1:19" s="158" customFormat="1" x14ac:dyDescent="0.2">
      <c r="A194" s="157"/>
      <c r="E194" s="159"/>
      <c r="F194" s="159"/>
      <c r="G194" s="160"/>
      <c r="H194" s="159"/>
      <c r="I194" s="159"/>
      <c r="K194" s="161"/>
      <c r="S194" s="157"/>
    </row>
    <row r="195" spans="1:19" s="158" customFormat="1" x14ac:dyDescent="0.2">
      <c r="A195" s="157"/>
      <c r="E195" s="159"/>
      <c r="F195" s="159"/>
      <c r="G195" s="160"/>
      <c r="H195" s="159"/>
      <c r="I195" s="159"/>
      <c r="K195" s="161"/>
      <c r="S195" s="157"/>
    </row>
    <row r="196" spans="1:19" s="158" customFormat="1" x14ac:dyDescent="0.2">
      <c r="A196" s="157"/>
      <c r="E196" s="159"/>
      <c r="F196" s="159"/>
      <c r="G196" s="160"/>
      <c r="H196" s="159"/>
      <c r="I196" s="159"/>
      <c r="K196" s="161"/>
      <c r="S196" s="157"/>
    </row>
    <row r="197" spans="1:19" s="158" customFormat="1" x14ac:dyDescent="0.2">
      <c r="A197" s="157"/>
      <c r="E197" s="159"/>
      <c r="F197" s="159"/>
      <c r="G197" s="160"/>
      <c r="H197" s="159"/>
      <c r="I197" s="159"/>
      <c r="K197" s="161"/>
      <c r="S197" s="157"/>
    </row>
    <row r="198" spans="1:19" s="158" customFormat="1" x14ac:dyDescent="0.2">
      <c r="A198" s="157"/>
      <c r="E198" s="159"/>
      <c r="F198" s="159"/>
      <c r="G198" s="160"/>
      <c r="H198" s="159"/>
      <c r="I198" s="159"/>
      <c r="K198" s="161"/>
      <c r="S198" s="157"/>
    </row>
    <row r="199" spans="1:19" s="158" customFormat="1" x14ac:dyDescent="0.2">
      <c r="A199" s="157"/>
      <c r="E199" s="159"/>
      <c r="F199" s="159"/>
      <c r="G199" s="160"/>
      <c r="H199" s="159"/>
      <c r="I199" s="159"/>
      <c r="K199" s="161"/>
      <c r="S199" s="157"/>
    </row>
    <row r="200" spans="1:19" s="158" customFormat="1" x14ac:dyDescent="0.2">
      <c r="A200" s="157"/>
      <c r="E200" s="159"/>
      <c r="F200" s="159"/>
      <c r="G200" s="160"/>
      <c r="H200" s="159"/>
      <c r="I200" s="159"/>
      <c r="K200" s="161"/>
      <c r="S200" s="157"/>
    </row>
    <row r="201" spans="1:19" s="158" customFormat="1" x14ac:dyDescent="0.2">
      <c r="A201" s="157"/>
      <c r="E201" s="159"/>
      <c r="F201" s="159"/>
      <c r="G201" s="160"/>
      <c r="H201" s="159"/>
      <c r="I201" s="159"/>
      <c r="K201" s="161"/>
      <c r="S201" s="157"/>
    </row>
    <row r="202" spans="1:19" s="158" customFormat="1" x14ac:dyDescent="0.2">
      <c r="A202" s="157"/>
      <c r="E202" s="159"/>
      <c r="F202" s="159"/>
      <c r="G202" s="160"/>
      <c r="H202" s="159"/>
      <c r="I202" s="159"/>
      <c r="K202" s="161"/>
      <c r="S202" s="157"/>
    </row>
    <row r="203" spans="1:19" s="158" customFormat="1" x14ac:dyDescent="0.2">
      <c r="A203" s="157"/>
      <c r="E203" s="159"/>
      <c r="F203" s="159"/>
      <c r="G203" s="160"/>
      <c r="H203" s="159"/>
      <c r="I203" s="159"/>
      <c r="K203" s="161"/>
      <c r="S203" s="157"/>
    </row>
    <row r="204" spans="1:19" s="158" customFormat="1" x14ac:dyDescent="0.2">
      <c r="A204" s="157"/>
      <c r="E204" s="159"/>
      <c r="F204" s="159"/>
      <c r="G204" s="160"/>
      <c r="H204" s="159"/>
      <c r="I204" s="159"/>
      <c r="K204" s="161"/>
      <c r="S204" s="157"/>
    </row>
    <row r="205" spans="1:19" s="158" customFormat="1" x14ac:dyDescent="0.2">
      <c r="A205" s="157"/>
      <c r="E205" s="159"/>
      <c r="F205" s="159"/>
      <c r="G205" s="160"/>
      <c r="H205" s="159"/>
      <c r="I205" s="159"/>
      <c r="K205" s="161"/>
      <c r="S205" s="157"/>
    </row>
    <row r="206" spans="1:19" s="158" customFormat="1" x14ac:dyDescent="0.2">
      <c r="A206" s="157"/>
      <c r="E206" s="159"/>
      <c r="F206" s="159"/>
      <c r="G206" s="160"/>
      <c r="H206" s="159"/>
      <c r="I206" s="159"/>
      <c r="K206" s="161"/>
      <c r="S206" s="157"/>
    </row>
    <row r="207" spans="1:19" s="158" customFormat="1" x14ac:dyDescent="0.2">
      <c r="A207" s="157"/>
      <c r="E207" s="159"/>
      <c r="F207" s="159"/>
      <c r="G207" s="160"/>
      <c r="H207" s="159"/>
      <c r="I207" s="159"/>
      <c r="K207" s="161"/>
      <c r="S207" s="157"/>
    </row>
    <row r="208" spans="1:19" s="158" customFormat="1" x14ac:dyDescent="0.2">
      <c r="A208" s="157"/>
      <c r="E208" s="159"/>
      <c r="F208" s="159"/>
      <c r="G208" s="160"/>
      <c r="H208" s="159"/>
      <c r="I208" s="159"/>
      <c r="K208" s="161"/>
      <c r="S208" s="157"/>
    </row>
    <row r="209" spans="1:19" s="158" customFormat="1" x14ac:dyDescent="0.2">
      <c r="A209" s="157"/>
      <c r="E209" s="159"/>
      <c r="F209" s="159"/>
      <c r="G209" s="160"/>
      <c r="H209" s="159"/>
      <c r="I209" s="159"/>
      <c r="K209" s="161"/>
      <c r="S209" s="157"/>
    </row>
    <row r="210" spans="1:19" s="158" customFormat="1" x14ac:dyDescent="0.2">
      <c r="A210" s="157"/>
      <c r="E210" s="159"/>
      <c r="F210" s="159"/>
      <c r="G210" s="160"/>
      <c r="H210" s="159"/>
      <c r="I210" s="159"/>
      <c r="K210" s="161"/>
      <c r="S210" s="157"/>
    </row>
    <row r="211" spans="1:19" s="158" customFormat="1" x14ac:dyDescent="0.2">
      <c r="A211" s="157"/>
      <c r="E211" s="159"/>
      <c r="F211" s="159"/>
      <c r="G211" s="160"/>
      <c r="H211" s="159"/>
      <c r="I211" s="159"/>
      <c r="K211" s="161"/>
      <c r="S211" s="157"/>
    </row>
    <row r="212" spans="1:19" s="158" customFormat="1" x14ac:dyDescent="0.2">
      <c r="A212" s="157"/>
      <c r="E212" s="159"/>
      <c r="F212" s="159"/>
      <c r="G212" s="160"/>
      <c r="H212" s="159"/>
      <c r="I212" s="159"/>
      <c r="K212" s="161"/>
      <c r="S212" s="157"/>
    </row>
    <row r="213" spans="1:19" s="158" customFormat="1" x14ac:dyDescent="0.2">
      <c r="A213" s="157"/>
      <c r="E213" s="159"/>
      <c r="F213" s="159"/>
      <c r="G213" s="160"/>
      <c r="H213" s="159"/>
      <c r="I213" s="159"/>
      <c r="K213" s="161"/>
      <c r="S213" s="157"/>
    </row>
    <row r="214" spans="1:19" s="158" customFormat="1" x14ac:dyDescent="0.2">
      <c r="A214" s="157"/>
      <c r="E214" s="159"/>
      <c r="F214" s="159"/>
      <c r="G214" s="160"/>
      <c r="H214" s="159"/>
      <c r="I214" s="159"/>
      <c r="K214" s="161"/>
      <c r="S214" s="157"/>
    </row>
    <row r="215" spans="1:19" s="158" customFormat="1" x14ac:dyDescent="0.2">
      <c r="A215" s="157"/>
      <c r="E215" s="159"/>
      <c r="F215" s="159"/>
      <c r="G215" s="160"/>
      <c r="H215" s="159"/>
      <c r="I215" s="159"/>
      <c r="K215" s="161"/>
      <c r="S215" s="157"/>
    </row>
    <row r="216" spans="1:19" s="158" customFormat="1" x14ac:dyDescent="0.2">
      <c r="A216" s="157"/>
      <c r="E216" s="159"/>
      <c r="F216" s="159"/>
      <c r="G216" s="160"/>
      <c r="H216" s="159"/>
      <c r="I216" s="159"/>
      <c r="K216" s="161"/>
      <c r="S216" s="157"/>
    </row>
    <row r="217" spans="1:19" s="158" customFormat="1" x14ac:dyDescent="0.2">
      <c r="A217" s="157"/>
      <c r="E217" s="159"/>
      <c r="F217" s="159"/>
      <c r="G217" s="160"/>
      <c r="H217" s="159"/>
      <c r="I217" s="159"/>
      <c r="K217" s="161"/>
      <c r="S217" s="157"/>
    </row>
    <row r="218" spans="1:19" s="158" customFormat="1" x14ac:dyDescent="0.2">
      <c r="A218" s="157"/>
      <c r="E218" s="159"/>
      <c r="F218" s="159"/>
      <c r="G218" s="160"/>
      <c r="H218" s="159"/>
      <c r="I218" s="159"/>
      <c r="K218" s="161"/>
      <c r="S218" s="157"/>
    </row>
    <row r="219" spans="1:19" s="158" customFormat="1" x14ac:dyDescent="0.2">
      <c r="A219" s="157"/>
      <c r="E219" s="159"/>
      <c r="F219" s="159"/>
      <c r="G219" s="160"/>
      <c r="H219" s="159"/>
      <c r="I219" s="159"/>
      <c r="K219" s="161"/>
      <c r="S219" s="157"/>
    </row>
    <row r="220" spans="1:19" s="158" customFormat="1" x14ac:dyDescent="0.2">
      <c r="A220" s="157"/>
      <c r="E220" s="159"/>
      <c r="F220" s="159"/>
      <c r="G220" s="160"/>
      <c r="H220" s="159"/>
      <c r="I220" s="159"/>
      <c r="K220" s="161"/>
      <c r="S220" s="157"/>
    </row>
    <row r="221" spans="1:19" s="158" customFormat="1" x14ac:dyDescent="0.2">
      <c r="A221" s="157"/>
      <c r="E221" s="159"/>
      <c r="F221" s="159"/>
      <c r="G221" s="160"/>
      <c r="H221" s="159"/>
      <c r="I221" s="159"/>
      <c r="K221" s="161"/>
      <c r="S221" s="157"/>
    </row>
    <row r="222" spans="1:19" s="158" customFormat="1" x14ac:dyDescent="0.2">
      <c r="A222" s="157"/>
      <c r="E222" s="159"/>
      <c r="F222" s="159"/>
      <c r="G222" s="160"/>
      <c r="H222" s="159"/>
      <c r="I222" s="159"/>
      <c r="K222" s="161"/>
      <c r="S222" s="157"/>
    </row>
    <row r="223" spans="1:19" s="158" customFormat="1" x14ac:dyDescent="0.2">
      <c r="A223" s="157"/>
      <c r="E223" s="159"/>
      <c r="F223" s="159"/>
      <c r="G223" s="160"/>
      <c r="H223" s="159"/>
      <c r="I223" s="159"/>
      <c r="K223" s="161"/>
      <c r="S223" s="157"/>
    </row>
    <row r="224" spans="1:19" s="158" customFormat="1" x14ac:dyDescent="0.2">
      <c r="A224" s="157"/>
      <c r="E224" s="159"/>
      <c r="F224" s="159"/>
      <c r="G224" s="160"/>
      <c r="H224" s="159"/>
      <c r="I224" s="159"/>
      <c r="K224" s="161"/>
      <c r="S224" s="157"/>
    </row>
    <row r="225" spans="1:19" s="158" customFormat="1" x14ac:dyDescent="0.2">
      <c r="A225" s="157"/>
      <c r="E225" s="159"/>
      <c r="F225" s="159"/>
      <c r="G225" s="160"/>
      <c r="H225" s="159"/>
      <c r="I225" s="159"/>
      <c r="K225" s="161"/>
      <c r="S225" s="157"/>
    </row>
    <row r="226" spans="1:19" s="158" customFormat="1" x14ac:dyDescent="0.2">
      <c r="A226" s="157"/>
      <c r="E226" s="159"/>
      <c r="F226" s="159"/>
      <c r="G226" s="160"/>
      <c r="H226" s="159"/>
      <c r="I226" s="159"/>
      <c r="K226" s="161"/>
      <c r="S226" s="157"/>
    </row>
    <row r="227" spans="1:19" s="158" customFormat="1" x14ac:dyDescent="0.2">
      <c r="A227" s="157"/>
      <c r="E227" s="159"/>
      <c r="F227" s="159"/>
      <c r="G227" s="160"/>
      <c r="H227" s="159"/>
      <c r="I227" s="159"/>
      <c r="K227" s="161"/>
      <c r="S227" s="157"/>
    </row>
    <row r="228" spans="1:19" s="158" customFormat="1" x14ac:dyDescent="0.2">
      <c r="A228" s="157"/>
      <c r="E228" s="159"/>
      <c r="F228" s="159"/>
      <c r="G228" s="160"/>
      <c r="H228" s="159"/>
      <c r="I228" s="159"/>
      <c r="K228" s="161"/>
      <c r="S228" s="157"/>
    </row>
    <row r="229" spans="1:19" s="158" customFormat="1" x14ac:dyDescent="0.2">
      <c r="A229" s="157"/>
      <c r="E229" s="159"/>
      <c r="F229" s="159"/>
      <c r="G229" s="160"/>
      <c r="H229" s="159"/>
      <c r="I229" s="159"/>
      <c r="K229" s="161"/>
      <c r="S229" s="157"/>
    </row>
    <row r="230" spans="1:19" s="158" customFormat="1" x14ac:dyDescent="0.2">
      <c r="A230" s="157"/>
      <c r="E230" s="159"/>
      <c r="F230" s="159"/>
      <c r="G230" s="160"/>
      <c r="H230" s="159"/>
      <c r="I230" s="159"/>
      <c r="K230" s="161"/>
      <c r="S230" s="157"/>
    </row>
    <row r="231" spans="1:19" s="158" customFormat="1" x14ac:dyDescent="0.2">
      <c r="A231" s="157"/>
      <c r="E231" s="159"/>
      <c r="F231" s="159"/>
      <c r="G231" s="160"/>
      <c r="H231" s="159"/>
      <c r="I231" s="159"/>
      <c r="K231" s="161"/>
      <c r="S231" s="157"/>
    </row>
    <row r="232" spans="1:19" s="158" customFormat="1" x14ac:dyDescent="0.2">
      <c r="A232" s="157"/>
      <c r="E232" s="159"/>
      <c r="F232" s="159"/>
      <c r="G232" s="160"/>
      <c r="H232" s="159"/>
      <c r="I232" s="159"/>
      <c r="K232" s="161"/>
      <c r="S232" s="157"/>
    </row>
    <row r="233" spans="1:19" s="158" customFormat="1" x14ac:dyDescent="0.2">
      <c r="A233" s="157"/>
      <c r="E233" s="159"/>
      <c r="F233" s="159"/>
      <c r="G233" s="160"/>
      <c r="H233" s="159"/>
      <c r="I233" s="159"/>
      <c r="K233" s="161"/>
      <c r="S233" s="157"/>
    </row>
    <row r="234" spans="1:19" s="158" customFormat="1" x14ac:dyDescent="0.2">
      <c r="A234" s="157"/>
      <c r="E234" s="159"/>
      <c r="F234" s="159"/>
      <c r="G234" s="160"/>
      <c r="H234" s="159"/>
      <c r="I234" s="159"/>
      <c r="K234" s="161"/>
      <c r="S234" s="157"/>
    </row>
    <row r="235" spans="1:19" s="158" customFormat="1" x14ac:dyDescent="0.2">
      <c r="A235" s="157"/>
      <c r="E235" s="159"/>
      <c r="F235" s="159"/>
      <c r="G235" s="160"/>
      <c r="H235" s="159"/>
      <c r="I235" s="159"/>
      <c r="K235" s="161"/>
      <c r="S235" s="157"/>
    </row>
    <row r="236" spans="1:19" s="158" customFormat="1" x14ac:dyDescent="0.2">
      <c r="A236" s="157"/>
      <c r="E236" s="159"/>
      <c r="F236" s="159"/>
      <c r="G236" s="160"/>
      <c r="H236" s="159"/>
      <c r="I236" s="159"/>
      <c r="K236" s="161"/>
      <c r="S236" s="157"/>
    </row>
    <row r="237" spans="1:19" s="158" customFormat="1" x14ac:dyDescent="0.2">
      <c r="A237" s="157"/>
      <c r="E237" s="159"/>
      <c r="F237" s="159"/>
      <c r="G237" s="160"/>
      <c r="H237" s="159"/>
      <c r="I237" s="159"/>
      <c r="K237" s="161"/>
      <c r="S237" s="157"/>
    </row>
    <row r="238" spans="1:19" s="158" customFormat="1" x14ac:dyDescent="0.2">
      <c r="A238" s="157"/>
      <c r="E238" s="159"/>
      <c r="F238" s="159"/>
      <c r="G238" s="160"/>
      <c r="H238" s="159"/>
      <c r="I238" s="159"/>
      <c r="K238" s="161"/>
      <c r="S238" s="157"/>
    </row>
    <row r="239" spans="1:19" s="158" customFormat="1" x14ac:dyDescent="0.2">
      <c r="A239" s="157"/>
      <c r="E239" s="159"/>
      <c r="F239" s="159"/>
      <c r="G239" s="160"/>
      <c r="H239" s="159"/>
      <c r="I239" s="159"/>
      <c r="K239" s="161"/>
      <c r="S239" s="157"/>
    </row>
    <row r="240" spans="1:19" s="158" customFormat="1" x14ac:dyDescent="0.2">
      <c r="A240" s="157"/>
      <c r="E240" s="159"/>
      <c r="F240" s="159"/>
      <c r="G240" s="160"/>
      <c r="H240" s="159"/>
      <c r="I240" s="159"/>
      <c r="K240" s="161"/>
      <c r="S240" s="157"/>
    </row>
    <row r="241" spans="1:19" s="158" customFormat="1" x14ac:dyDescent="0.2">
      <c r="A241" s="157"/>
      <c r="E241" s="159"/>
      <c r="F241" s="159"/>
      <c r="G241" s="160"/>
      <c r="H241" s="159"/>
      <c r="I241" s="159"/>
      <c r="K241" s="161"/>
      <c r="S241" s="157"/>
    </row>
    <row r="242" spans="1:19" s="158" customFormat="1" x14ac:dyDescent="0.2">
      <c r="A242" s="157"/>
      <c r="E242" s="159"/>
      <c r="F242" s="159"/>
      <c r="G242" s="160"/>
      <c r="H242" s="159"/>
      <c r="I242" s="159"/>
      <c r="K242" s="161"/>
      <c r="S242" s="157"/>
    </row>
    <row r="243" spans="1:19" s="158" customFormat="1" x14ac:dyDescent="0.2">
      <c r="A243" s="157"/>
      <c r="E243" s="159"/>
      <c r="F243" s="159"/>
      <c r="G243" s="160"/>
      <c r="H243" s="159"/>
      <c r="I243" s="159"/>
      <c r="K243" s="161"/>
      <c r="S243" s="157"/>
    </row>
    <row r="244" spans="1:19" s="158" customFormat="1" x14ac:dyDescent="0.2">
      <c r="A244" s="157"/>
      <c r="E244" s="159"/>
      <c r="F244" s="159"/>
      <c r="G244" s="160"/>
      <c r="H244" s="159"/>
      <c r="I244" s="159"/>
      <c r="K244" s="161"/>
      <c r="S244" s="157"/>
    </row>
    <row r="245" spans="1:19" s="158" customFormat="1" x14ac:dyDescent="0.2">
      <c r="A245" s="157"/>
      <c r="E245" s="159"/>
      <c r="F245" s="159"/>
      <c r="G245" s="160"/>
      <c r="H245" s="159"/>
      <c r="I245" s="159"/>
      <c r="K245" s="161"/>
      <c r="S245" s="157"/>
    </row>
    <row r="246" spans="1:19" s="158" customFormat="1" x14ac:dyDescent="0.2">
      <c r="A246" s="157"/>
      <c r="E246" s="159"/>
      <c r="F246" s="159"/>
      <c r="G246" s="160"/>
      <c r="H246" s="159"/>
      <c r="I246" s="159"/>
      <c r="K246" s="161"/>
      <c r="S246" s="157"/>
    </row>
    <row r="247" spans="1:19" s="158" customFormat="1" x14ac:dyDescent="0.2">
      <c r="A247" s="157"/>
      <c r="E247" s="159"/>
      <c r="F247" s="159"/>
      <c r="G247" s="160"/>
      <c r="H247" s="159"/>
      <c r="I247" s="159"/>
      <c r="K247" s="161"/>
      <c r="S247" s="157"/>
    </row>
    <row r="248" spans="1:19" s="158" customFormat="1" x14ac:dyDescent="0.2">
      <c r="A248" s="157"/>
      <c r="E248" s="159"/>
      <c r="F248" s="159"/>
      <c r="G248" s="160"/>
      <c r="H248" s="159"/>
      <c r="I248" s="159"/>
      <c r="K248" s="161"/>
      <c r="S248" s="157"/>
    </row>
    <row r="249" spans="1:19" s="158" customFormat="1" x14ac:dyDescent="0.2">
      <c r="A249" s="157"/>
      <c r="E249" s="159"/>
      <c r="F249" s="159"/>
      <c r="G249" s="160"/>
      <c r="H249" s="159"/>
      <c r="I249" s="159"/>
      <c r="K249" s="161"/>
      <c r="S249" s="157"/>
    </row>
    <row r="250" spans="1:19" s="158" customFormat="1" x14ac:dyDescent="0.2">
      <c r="A250" s="157"/>
      <c r="E250" s="159"/>
      <c r="F250" s="159"/>
      <c r="G250" s="160"/>
      <c r="H250" s="159"/>
      <c r="I250" s="159"/>
      <c r="K250" s="161"/>
      <c r="S250" s="157"/>
    </row>
    <row r="251" spans="1:19" s="158" customFormat="1" x14ac:dyDescent="0.2">
      <c r="A251" s="157"/>
      <c r="E251" s="159"/>
      <c r="F251" s="159"/>
      <c r="G251" s="160"/>
      <c r="H251" s="159"/>
      <c r="I251" s="159"/>
      <c r="K251" s="161"/>
      <c r="S251" s="157"/>
    </row>
    <row r="252" spans="1:19" s="158" customFormat="1" x14ac:dyDescent="0.2">
      <c r="A252" s="157"/>
      <c r="E252" s="159"/>
      <c r="F252" s="159"/>
      <c r="G252" s="160"/>
      <c r="H252" s="159"/>
      <c r="I252" s="159"/>
      <c r="K252" s="161"/>
      <c r="S252" s="157"/>
    </row>
    <row r="253" spans="1:19" s="158" customFormat="1" x14ac:dyDescent="0.2">
      <c r="A253" s="157"/>
      <c r="E253" s="159"/>
      <c r="F253" s="159"/>
      <c r="G253" s="160"/>
      <c r="H253" s="159"/>
      <c r="I253" s="159"/>
      <c r="K253" s="161"/>
      <c r="S253" s="157"/>
    </row>
    <row r="254" spans="1:19" s="158" customFormat="1" x14ac:dyDescent="0.2">
      <c r="A254" s="157"/>
      <c r="E254" s="159"/>
      <c r="F254" s="159"/>
      <c r="G254" s="160"/>
      <c r="H254" s="159"/>
      <c r="I254" s="159"/>
      <c r="K254" s="161"/>
      <c r="S254" s="157"/>
    </row>
    <row r="255" spans="1:19" s="158" customFormat="1" x14ac:dyDescent="0.2">
      <c r="A255" s="157"/>
      <c r="E255" s="159"/>
      <c r="F255" s="159"/>
      <c r="G255" s="160"/>
      <c r="H255" s="159"/>
      <c r="I255" s="159"/>
      <c r="K255" s="161"/>
      <c r="S255" s="157"/>
    </row>
    <row r="256" spans="1:19" s="158" customFormat="1" x14ac:dyDescent="0.2">
      <c r="A256" s="157"/>
      <c r="E256" s="159"/>
      <c r="F256" s="159"/>
      <c r="G256" s="160"/>
      <c r="H256" s="159"/>
      <c r="I256" s="159"/>
      <c r="K256" s="161"/>
      <c r="S256" s="157"/>
    </row>
    <row r="257" spans="1:19" s="158" customFormat="1" x14ac:dyDescent="0.2">
      <c r="A257" s="157"/>
      <c r="E257" s="159"/>
      <c r="F257" s="159"/>
      <c r="G257" s="160"/>
      <c r="H257" s="159"/>
      <c r="I257" s="159"/>
      <c r="K257" s="161"/>
      <c r="S257" s="157"/>
    </row>
    <row r="258" spans="1:19" s="158" customFormat="1" x14ac:dyDescent="0.2">
      <c r="A258" s="157"/>
      <c r="E258" s="159"/>
      <c r="F258" s="159"/>
      <c r="G258" s="160"/>
      <c r="H258" s="159"/>
      <c r="I258" s="159"/>
      <c r="K258" s="161"/>
      <c r="S258" s="157"/>
    </row>
    <row r="259" spans="1:19" s="158" customFormat="1" x14ac:dyDescent="0.2">
      <c r="A259" s="157"/>
      <c r="E259" s="159"/>
      <c r="F259" s="159"/>
      <c r="G259" s="160"/>
      <c r="H259" s="159"/>
      <c r="I259" s="159"/>
      <c r="K259" s="161"/>
      <c r="S259" s="157"/>
    </row>
    <row r="260" spans="1:19" s="158" customFormat="1" x14ac:dyDescent="0.2">
      <c r="A260" s="157"/>
      <c r="E260" s="159"/>
      <c r="F260" s="159"/>
      <c r="G260" s="160"/>
      <c r="H260" s="159"/>
      <c r="I260" s="159"/>
      <c r="K260" s="161"/>
      <c r="S260" s="157"/>
    </row>
    <row r="261" spans="1:19" s="158" customFormat="1" x14ac:dyDescent="0.2">
      <c r="A261" s="157"/>
      <c r="E261" s="159"/>
      <c r="F261" s="159"/>
      <c r="G261" s="160"/>
      <c r="H261" s="159"/>
      <c r="I261" s="159"/>
      <c r="K261" s="161"/>
      <c r="S261" s="157"/>
    </row>
    <row r="262" spans="1:19" s="158" customFormat="1" x14ac:dyDescent="0.2">
      <c r="A262" s="157"/>
      <c r="E262" s="159"/>
      <c r="F262" s="159"/>
      <c r="G262" s="160"/>
      <c r="H262" s="159"/>
      <c r="I262" s="159"/>
      <c r="K262" s="161"/>
      <c r="S262" s="157"/>
    </row>
    <row r="263" spans="1:19" s="158" customFormat="1" x14ac:dyDescent="0.2">
      <c r="A263" s="157"/>
      <c r="E263" s="159"/>
      <c r="F263" s="159"/>
      <c r="G263" s="160"/>
      <c r="H263" s="159"/>
      <c r="I263" s="159"/>
      <c r="K263" s="161"/>
      <c r="S263" s="157"/>
    </row>
    <row r="264" spans="1:19" s="158" customFormat="1" x14ac:dyDescent="0.2">
      <c r="A264" s="157"/>
      <c r="E264" s="159"/>
      <c r="F264" s="159"/>
      <c r="G264" s="160"/>
      <c r="H264" s="159"/>
      <c r="I264" s="159"/>
      <c r="K264" s="161"/>
      <c r="S264" s="157"/>
    </row>
    <row r="265" spans="1:19" s="158" customFormat="1" x14ac:dyDescent="0.2">
      <c r="A265" s="157"/>
      <c r="E265" s="159"/>
      <c r="F265" s="159"/>
      <c r="G265" s="160"/>
      <c r="H265" s="159"/>
      <c r="I265" s="159"/>
      <c r="K265" s="161"/>
      <c r="S265" s="157"/>
    </row>
    <row r="266" spans="1:19" s="158" customFormat="1" x14ac:dyDescent="0.2">
      <c r="A266" s="157"/>
      <c r="E266" s="159"/>
      <c r="F266" s="159"/>
      <c r="G266" s="160"/>
      <c r="H266" s="159"/>
      <c r="I266" s="159"/>
      <c r="K266" s="161"/>
      <c r="S266" s="157"/>
    </row>
    <row r="267" spans="1:19" s="158" customFormat="1" x14ac:dyDescent="0.2">
      <c r="A267" s="157"/>
      <c r="E267" s="159"/>
      <c r="F267" s="159"/>
      <c r="G267" s="160"/>
      <c r="H267" s="159"/>
      <c r="I267" s="159"/>
      <c r="K267" s="161"/>
      <c r="S267" s="157"/>
    </row>
    <row r="268" spans="1:19" s="158" customFormat="1" x14ac:dyDescent="0.2">
      <c r="A268" s="157"/>
      <c r="E268" s="159"/>
      <c r="F268" s="159"/>
      <c r="G268" s="160"/>
      <c r="H268" s="159"/>
      <c r="I268" s="159"/>
      <c r="K268" s="161"/>
      <c r="S268" s="157"/>
    </row>
    <row r="269" spans="1:19" s="158" customFormat="1" x14ac:dyDescent="0.2">
      <c r="A269" s="157"/>
      <c r="E269" s="159"/>
      <c r="F269" s="159"/>
      <c r="G269" s="160"/>
      <c r="H269" s="159"/>
      <c r="I269" s="159"/>
      <c r="K269" s="161"/>
      <c r="S269" s="157"/>
    </row>
    <row r="270" spans="1:19" s="158" customFormat="1" x14ac:dyDescent="0.2">
      <c r="A270" s="157"/>
      <c r="E270" s="159"/>
      <c r="F270" s="159"/>
      <c r="G270" s="160"/>
      <c r="H270" s="159"/>
      <c r="I270" s="159"/>
      <c r="K270" s="161"/>
      <c r="S270" s="157"/>
    </row>
    <row r="271" spans="1:19" s="158" customFormat="1" x14ac:dyDescent="0.2">
      <c r="A271" s="157"/>
      <c r="E271" s="159"/>
      <c r="F271" s="159"/>
      <c r="G271" s="160"/>
      <c r="H271" s="159"/>
      <c r="I271" s="159"/>
      <c r="K271" s="161"/>
      <c r="S271" s="157"/>
    </row>
    <row r="272" spans="1:19" s="158" customFormat="1" x14ac:dyDescent="0.2">
      <c r="A272" s="157"/>
      <c r="E272" s="159"/>
      <c r="F272" s="159"/>
      <c r="G272" s="160"/>
      <c r="H272" s="159"/>
      <c r="I272" s="159"/>
      <c r="K272" s="161"/>
      <c r="S272" s="157"/>
    </row>
    <row r="273" spans="1:19" s="158" customFormat="1" x14ac:dyDescent="0.2">
      <c r="A273" s="157"/>
      <c r="E273" s="159"/>
      <c r="F273" s="159"/>
      <c r="G273" s="160"/>
      <c r="H273" s="159"/>
      <c r="I273" s="159"/>
      <c r="K273" s="161"/>
      <c r="S273" s="157"/>
    </row>
    <row r="274" spans="1:19" s="158" customFormat="1" x14ac:dyDescent="0.2">
      <c r="A274" s="157"/>
      <c r="E274" s="159"/>
      <c r="F274" s="159"/>
      <c r="G274" s="160"/>
      <c r="H274" s="159"/>
      <c r="I274" s="159"/>
      <c r="K274" s="161"/>
      <c r="S274" s="157"/>
    </row>
    <row r="275" spans="1:19" s="158" customFormat="1" x14ac:dyDescent="0.2">
      <c r="A275" s="157"/>
      <c r="E275" s="159"/>
      <c r="F275" s="159"/>
      <c r="G275" s="160"/>
      <c r="H275" s="159"/>
      <c r="I275" s="159"/>
      <c r="K275" s="161"/>
      <c r="S275" s="157"/>
    </row>
    <row r="276" spans="1:19" s="158" customFormat="1" x14ac:dyDescent="0.2">
      <c r="A276" s="157"/>
      <c r="E276" s="159"/>
      <c r="F276" s="159"/>
      <c r="G276" s="160"/>
      <c r="H276" s="159"/>
      <c r="I276" s="159"/>
      <c r="K276" s="161"/>
      <c r="S276" s="157"/>
    </row>
    <row r="277" spans="1:19" s="158" customFormat="1" x14ac:dyDescent="0.2">
      <c r="A277" s="157"/>
      <c r="E277" s="159"/>
      <c r="F277" s="159"/>
      <c r="G277" s="160"/>
      <c r="H277" s="159"/>
      <c r="I277" s="159"/>
      <c r="K277" s="161"/>
      <c r="S277" s="157"/>
    </row>
    <row r="278" spans="1:19" s="158" customFormat="1" x14ac:dyDescent="0.2">
      <c r="A278" s="157"/>
      <c r="E278" s="159"/>
      <c r="F278" s="159"/>
      <c r="G278" s="160"/>
      <c r="H278" s="159"/>
      <c r="I278" s="159"/>
      <c r="K278" s="161"/>
      <c r="S278" s="157"/>
    </row>
    <row r="279" spans="1:19" s="158" customFormat="1" x14ac:dyDescent="0.2">
      <c r="A279" s="157"/>
      <c r="E279" s="159"/>
      <c r="F279" s="159"/>
      <c r="G279" s="160"/>
      <c r="H279" s="159"/>
      <c r="I279" s="159"/>
      <c r="K279" s="161"/>
      <c r="S279" s="157"/>
    </row>
    <row r="280" spans="1:19" s="158" customFormat="1" x14ac:dyDescent="0.2">
      <c r="A280" s="157"/>
      <c r="E280" s="159"/>
      <c r="F280" s="159"/>
      <c r="G280" s="160"/>
      <c r="H280" s="159"/>
      <c r="I280" s="159"/>
      <c r="K280" s="161"/>
      <c r="S280" s="157"/>
    </row>
    <row r="281" spans="1:19" s="158" customFormat="1" x14ac:dyDescent="0.2">
      <c r="A281" s="157"/>
      <c r="E281" s="159"/>
      <c r="F281" s="159"/>
      <c r="G281" s="160"/>
      <c r="H281" s="159"/>
      <c r="I281" s="159"/>
      <c r="K281" s="161"/>
      <c r="S281" s="157"/>
    </row>
    <row r="282" spans="1:19" s="158" customFormat="1" x14ac:dyDescent="0.2">
      <c r="A282" s="157"/>
      <c r="E282" s="159"/>
      <c r="F282" s="159"/>
      <c r="G282" s="160"/>
      <c r="H282" s="159"/>
      <c r="I282" s="159"/>
      <c r="K282" s="161"/>
      <c r="S282" s="157"/>
    </row>
    <row r="283" spans="1:19" s="158" customFormat="1" x14ac:dyDescent="0.2">
      <c r="A283" s="157"/>
      <c r="E283" s="159"/>
      <c r="F283" s="159"/>
      <c r="G283" s="160"/>
      <c r="H283" s="159"/>
      <c r="I283" s="159"/>
      <c r="K283" s="161"/>
      <c r="S283" s="157"/>
    </row>
    <row r="284" spans="1:19" s="158" customFormat="1" x14ac:dyDescent="0.2">
      <c r="A284" s="157"/>
      <c r="E284" s="159"/>
      <c r="F284" s="159"/>
      <c r="G284" s="160"/>
      <c r="H284" s="159"/>
      <c r="I284" s="159"/>
      <c r="K284" s="161"/>
      <c r="S284" s="157"/>
    </row>
    <row r="285" spans="1:19" s="158" customFormat="1" x14ac:dyDescent="0.2">
      <c r="A285" s="157"/>
      <c r="E285" s="159"/>
      <c r="F285" s="159"/>
      <c r="G285" s="160"/>
      <c r="H285" s="159"/>
      <c r="I285" s="159"/>
      <c r="K285" s="161"/>
      <c r="S285" s="157"/>
    </row>
    <row r="286" spans="1:19" s="158" customFormat="1" x14ac:dyDescent="0.2">
      <c r="A286" s="157"/>
      <c r="E286" s="159"/>
      <c r="F286" s="159"/>
      <c r="G286" s="160"/>
      <c r="H286" s="159"/>
      <c r="I286" s="159"/>
      <c r="K286" s="161"/>
      <c r="S286" s="157"/>
    </row>
    <row r="287" spans="1:19" s="158" customFormat="1" x14ac:dyDescent="0.2">
      <c r="A287" s="157"/>
      <c r="E287" s="159"/>
      <c r="F287" s="159"/>
      <c r="G287" s="160"/>
      <c r="H287" s="159"/>
      <c r="I287" s="159"/>
      <c r="K287" s="161"/>
      <c r="S287" s="157"/>
    </row>
    <row r="288" spans="1:19" s="158" customFormat="1" x14ac:dyDescent="0.2">
      <c r="A288" s="157"/>
      <c r="E288" s="159"/>
      <c r="F288" s="159"/>
      <c r="G288" s="160"/>
      <c r="H288" s="159"/>
      <c r="I288" s="159"/>
      <c r="K288" s="161"/>
      <c r="S288" s="157"/>
    </row>
    <row r="289" spans="1:19" s="158" customFormat="1" x14ac:dyDescent="0.2">
      <c r="A289" s="157"/>
      <c r="E289" s="159"/>
      <c r="F289" s="159"/>
      <c r="G289" s="160"/>
      <c r="H289" s="159"/>
      <c r="I289" s="159"/>
      <c r="K289" s="161"/>
      <c r="S289" s="157"/>
    </row>
    <row r="290" spans="1:19" s="158" customFormat="1" x14ac:dyDescent="0.2">
      <c r="A290" s="157"/>
      <c r="E290" s="159"/>
      <c r="F290" s="159"/>
      <c r="G290" s="160"/>
      <c r="H290" s="159"/>
      <c r="I290" s="159"/>
      <c r="K290" s="161"/>
      <c r="S290" s="157"/>
    </row>
    <row r="291" spans="1:19" s="158" customFormat="1" x14ac:dyDescent="0.2">
      <c r="A291" s="157"/>
      <c r="E291" s="159"/>
      <c r="F291" s="159"/>
      <c r="G291" s="160"/>
      <c r="H291" s="159"/>
      <c r="I291" s="159"/>
      <c r="K291" s="161"/>
      <c r="S291" s="157"/>
    </row>
    <row r="292" spans="1:19" s="158" customFormat="1" x14ac:dyDescent="0.2">
      <c r="A292" s="157"/>
      <c r="E292" s="159"/>
      <c r="F292" s="159"/>
      <c r="G292" s="160"/>
      <c r="H292" s="159"/>
      <c r="I292" s="159"/>
      <c r="K292" s="161"/>
      <c r="S292" s="157"/>
    </row>
    <row r="293" spans="1:19" s="158" customFormat="1" x14ac:dyDescent="0.2">
      <c r="A293" s="157"/>
      <c r="E293" s="159"/>
      <c r="F293" s="159"/>
      <c r="G293" s="160"/>
      <c r="H293" s="159"/>
      <c r="I293" s="159"/>
      <c r="K293" s="161"/>
      <c r="S293" s="157"/>
    </row>
    <row r="294" spans="1:19" s="158" customFormat="1" x14ac:dyDescent="0.2">
      <c r="A294" s="157"/>
      <c r="E294" s="159"/>
      <c r="F294" s="159"/>
      <c r="G294" s="160"/>
      <c r="H294" s="159"/>
      <c r="I294" s="159"/>
      <c r="K294" s="161"/>
      <c r="S294" s="157"/>
    </row>
    <row r="295" spans="1:19" s="158" customFormat="1" x14ac:dyDescent="0.2">
      <c r="A295" s="157"/>
      <c r="E295" s="159"/>
      <c r="F295" s="159"/>
      <c r="G295" s="160"/>
      <c r="H295" s="159"/>
      <c r="I295" s="159"/>
      <c r="K295" s="161"/>
      <c r="S295" s="157"/>
    </row>
    <row r="296" spans="1:19" s="158" customFormat="1" x14ac:dyDescent="0.2">
      <c r="A296" s="157"/>
      <c r="E296" s="159"/>
      <c r="F296" s="159"/>
      <c r="G296" s="160"/>
      <c r="H296" s="159"/>
      <c r="I296" s="159"/>
      <c r="K296" s="161"/>
      <c r="S296" s="157"/>
    </row>
    <row r="297" spans="1:19" s="158" customFormat="1" x14ac:dyDescent="0.2">
      <c r="A297" s="157"/>
      <c r="E297" s="159"/>
      <c r="F297" s="159"/>
      <c r="G297" s="160"/>
      <c r="H297" s="159"/>
      <c r="I297" s="159"/>
      <c r="K297" s="161"/>
      <c r="S297" s="157"/>
    </row>
    <row r="298" spans="1:19" s="158" customFormat="1" x14ac:dyDescent="0.2">
      <c r="A298" s="157"/>
      <c r="E298" s="159"/>
      <c r="F298" s="159"/>
      <c r="G298" s="160"/>
      <c r="H298" s="159"/>
      <c r="I298" s="159"/>
      <c r="K298" s="161"/>
      <c r="S298" s="157"/>
    </row>
    <row r="299" spans="1:19" s="158" customFormat="1" x14ac:dyDescent="0.2">
      <c r="A299" s="157"/>
      <c r="E299" s="159"/>
      <c r="F299" s="159"/>
      <c r="G299" s="160"/>
      <c r="H299" s="159"/>
      <c r="I299" s="159"/>
      <c r="K299" s="161"/>
      <c r="S299" s="157"/>
    </row>
    <row r="300" spans="1:19" s="158" customFormat="1" x14ac:dyDescent="0.2">
      <c r="A300" s="157"/>
      <c r="E300" s="159"/>
      <c r="F300" s="159"/>
      <c r="G300" s="160"/>
      <c r="H300" s="159"/>
      <c r="I300" s="159"/>
      <c r="K300" s="161"/>
      <c r="S300" s="157"/>
    </row>
    <row r="301" spans="1:19" s="158" customFormat="1" x14ac:dyDescent="0.2">
      <c r="A301" s="157"/>
      <c r="E301" s="159"/>
      <c r="F301" s="159"/>
      <c r="G301" s="160"/>
      <c r="H301" s="159"/>
      <c r="I301" s="159"/>
      <c r="K301" s="161"/>
      <c r="S301" s="157"/>
    </row>
    <row r="302" spans="1:19" s="158" customFormat="1" x14ac:dyDescent="0.2">
      <c r="A302" s="157"/>
      <c r="E302" s="159"/>
      <c r="F302" s="159"/>
      <c r="G302" s="160"/>
      <c r="H302" s="159"/>
      <c r="I302" s="159"/>
      <c r="K302" s="161"/>
      <c r="S302" s="157"/>
    </row>
    <row r="303" spans="1:19" s="158" customFormat="1" x14ac:dyDescent="0.2">
      <c r="A303" s="157"/>
      <c r="E303" s="159"/>
      <c r="F303" s="159"/>
      <c r="G303" s="160"/>
      <c r="H303" s="159"/>
      <c r="I303" s="159"/>
      <c r="K303" s="161"/>
      <c r="S303" s="157"/>
    </row>
    <row r="304" spans="1:19" s="158" customFormat="1" x14ac:dyDescent="0.2">
      <c r="A304" s="157"/>
      <c r="E304" s="159"/>
      <c r="F304" s="159"/>
      <c r="G304" s="160"/>
      <c r="H304" s="159"/>
      <c r="I304" s="159"/>
      <c r="K304" s="161"/>
      <c r="S304" s="157"/>
    </row>
    <row r="305" spans="1:19" s="158" customFormat="1" x14ac:dyDescent="0.2">
      <c r="A305" s="157"/>
      <c r="E305" s="159"/>
      <c r="F305" s="159"/>
      <c r="G305" s="160"/>
      <c r="H305" s="159"/>
      <c r="I305" s="159"/>
      <c r="K305" s="161"/>
      <c r="S305" s="157"/>
    </row>
    <row r="306" spans="1:19" s="158" customFormat="1" x14ac:dyDescent="0.2">
      <c r="A306" s="157"/>
      <c r="E306" s="159"/>
      <c r="F306" s="159"/>
      <c r="G306" s="160"/>
      <c r="H306" s="159"/>
      <c r="I306" s="159"/>
      <c r="K306" s="161"/>
      <c r="S306" s="157"/>
    </row>
    <row r="307" spans="1:19" s="158" customFormat="1" x14ac:dyDescent="0.2">
      <c r="A307" s="157"/>
      <c r="E307" s="159"/>
      <c r="F307" s="159"/>
      <c r="G307" s="160"/>
      <c r="H307" s="159"/>
      <c r="I307" s="159"/>
      <c r="K307" s="161"/>
      <c r="S307" s="157"/>
    </row>
    <row r="308" spans="1:19" s="158" customFormat="1" x14ac:dyDescent="0.2">
      <c r="A308" s="157"/>
      <c r="E308" s="159"/>
      <c r="F308" s="159"/>
      <c r="G308" s="160"/>
      <c r="H308" s="159"/>
      <c r="I308" s="159"/>
      <c r="K308" s="161"/>
      <c r="S308" s="157"/>
    </row>
    <row r="309" spans="1:19" s="158" customFormat="1" x14ac:dyDescent="0.2">
      <c r="A309" s="157"/>
      <c r="E309" s="159"/>
      <c r="F309" s="159"/>
      <c r="G309" s="160"/>
      <c r="H309" s="159"/>
      <c r="I309" s="159"/>
      <c r="K309" s="161"/>
      <c r="S309" s="157"/>
    </row>
    <row r="310" spans="1:19" s="158" customFormat="1" x14ac:dyDescent="0.2">
      <c r="A310" s="157"/>
      <c r="E310" s="159"/>
      <c r="F310" s="159"/>
      <c r="G310" s="160"/>
      <c r="H310" s="159"/>
      <c r="I310" s="159"/>
      <c r="K310" s="161"/>
      <c r="S310" s="157"/>
    </row>
    <row r="311" spans="1:19" s="158" customFormat="1" x14ac:dyDescent="0.2">
      <c r="A311" s="157"/>
      <c r="E311" s="159"/>
      <c r="F311" s="159"/>
      <c r="G311" s="160"/>
      <c r="H311" s="159"/>
      <c r="I311" s="159"/>
      <c r="K311" s="161"/>
      <c r="S311" s="157"/>
    </row>
    <row r="312" spans="1:19" s="158" customFormat="1" x14ac:dyDescent="0.2">
      <c r="A312" s="157"/>
      <c r="E312" s="159"/>
      <c r="F312" s="159"/>
      <c r="G312" s="160"/>
      <c r="H312" s="159"/>
      <c r="I312" s="159"/>
      <c r="K312" s="161"/>
      <c r="S312" s="157"/>
    </row>
    <row r="313" spans="1:19" s="158" customFormat="1" x14ac:dyDescent="0.2">
      <c r="A313" s="157"/>
      <c r="E313" s="159"/>
      <c r="F313" s="159"/>
      <c r="G313" s="160"/>
      <c r="H313" s="159"/>
      <c r="I313" s="159"/>
      <c r="K313" s="161"/>
      <c r="S313" s="157"/>
    </row>
    <row r="314" spans="1:19" s="158" customFormat="1" x14ac:dyDescent="0.2">
      <c r="A314" s="157"/>
      <c r="E314" s="159"/>
      <c r="F314" s="159"/>
      <c r="G314" s="160"/>
      <c r="H314" s="159"/>
      <c r="I314" s="159"/>
      <c r="K314" s="161"/>
      <c r="S314" s="157"/>
    </row>
    <row r="315" spans="1:19" s="158" customFormat="1" x14ac:dyDescent="0.2">
      <c r="A315" s="157"/>
      <c r="E315" s="159"/>
      <c r="F315" s="159"/>
      <c r="G315" s="160"/>
      <c r="H315" s="159"/>
      <c r="I315" s="159"/>
      <c r="K315" s="161"/>
      <c r="S315" s="157"/>
    </row>
    <row r="316" spans="1:19" s="158" customFormat="1" x14ac:dyDescent="0.2">
      <c r="A316" s="157"/>
      <c r="E316" s="159"/>
      <c r="F316" s="159"/>
      <c r="G316" s="160"/>
      <c r="H316" s="159"/>
      <c r="I316" s="159"/>
      <c r="K316" s="161"/>
      <c r="S316" s="157"/>
    </row>
    <row r="317" spans="1:19" s="158" customFormat="1" x14ac:dyDescent="0.2">
      <c r="A317" s="157"/>
      <c r="E317" s="159"/>
      <c r="F317" s="159"/>
      <c r="G317" s="160"/>
      <c r="H317" s="159"/>
      <c r="I317" s="159"/>
      <c r="K317" s="161"/>
      <c r="S317" s="157"/>
    </row>
    <row r="318" spans="1:19" s="158" customFormat="1" x14ac:dyDescent="0.2">
      <c r="A318" s="157"/>
      <c r="E318" s="159"/>
      <c r="F318" s="159"/>
      <c r="G318" s="160"/>
      <c r="H318" s="159"/>
      <c r="I318" s="159"/>
      <c r="K318" s="161"/>
      <c r="S318" s="157"/>
    </row>
    <row r="319" spans="1:19" s="158" customFormat="1" x14ac:dyDescent="0.2">
      <c r="A319" s="157"/>
      <c r="E319" s="159"/>
      <c r="F319" s="159"/>
      <c r="G319" s="160"/>
      <c r="H319" s="159"/>
      <c r="I319" s="159"/>
      <c r="K319" s="161"/>
      <c r="S319" s="157"/>
    </row>
    <row r="320" spans="1:19" s="158" customFormat="1" x14ac:dyDescent="0.2">
      <c r="A320" s="157"/>
      <c r="E320" s="159"/>
      <c r="F320" s="159"/>
      <c r="G320" s="160"/>
      <c r="H320" s="159"/>
      <c r="I320" s="159"/>
      <c r="K320" s="161"/>
      <c r="S320" s="157"/>
    </row>
    <row r="321" spans="1:19" s="158" customFormat="1" x14ac:dyDescent="0.2">
      <c r="A321" s="157"/>
      <c r="E321" s="159"/>
      <c r="F321" s="159"/>
      <c r="G321" s="160"/>
      <c r="H321" s="159"/>
      <c r="I321" s="159"/>
      <c r="K321" s="161"/>
      <c r="S321" s="157"/>
    </row>
    <row r="322" spans="1:19" s="158" customFormat="1" x14ac:dyDescent="0.2">
      <c r="A322" s="157"/>
      <c r="E322" s="159"/>
      <c r="F322" s="159"/>
      <c r="G322" s="160"/>
      <c r="H322" s="159"/>
      <c r="I322" s="159"/>
      <c r="K322" s="161"/>
      <c r="S322" s="157"/>
    </row>
    <row r="323" spans="1:19" s="158" customFormat="1" x14ac:dyDescent="0.2">
      <c r="A323" s="157"/>
      <c r="E323" s="159"/>
      <c r="F323" s="159"/>
      <c r="G323" s="160"/>
      <c r="H323" s="159"/>
      <c r="I323" s="159"/>
      <c r="K323" s="161"/>
      <c r="S323" s="157"/>
    </row>
    <row r="324" spans="1:19" s="158" customFormat="1" x14ac:dyDescent="0.2">
      <c r="A324" s="157"/>
      <c r="E324" s="159"/>
      <c r="F324" s="159"/>
      <c r="G324" s="160"/>
      <c r="H324" s="159"/>
      <c r="I324" s="159"/>
      <c r="K324" s="161"/>
      <c r="S324" s="157"/>
    </row>
    <row r="325" spans="1:19" s="158" customFormat="1" x14ac:dyDescent="0.2">
      <c r="A325" s="157"/>
      <c r="E325" s="159"/>
      <c r="F325" s="159"/>
      <c r="G325" s="160"/>
      <c r="H325" s="159"/>
      <c r="I325" s="159"/>
      <c r="K325" s="161"/>
      <c r="S325" s="157"/>
    </row>
    <row r="326" spans="1:19" s="158" customFormat="1" x14ac:dyDescent="0.2">
      <c r="A326" s="157"/>
      <c r="E326" s="159"/>
      <c r="F326" s="159"/>
      <c r="G326" s="160"/>
      <c r="H326" s="159"/>
      <c r="I326" s="159"/>
      <c r="K326" s="161"/>
      <c r="S326" s="157"/>
    </row>
    <row r="327" spans="1:19" s="158" customFormat="1" x14ac:dyDescent="0.2">
      <c r="A327" s="157"/>
      <c r="E327" s="159"/>
      <c r="F327" s="159"/>
      <c r="G327" s="160"/>
      <c r="H327" s="159"/>
      <c r="I327" s="159"/>
      <c r="K327" s="161"/>
      <c r="S327" s="157"/>
    </row>
    <row r="328" spans="1:19" s="158" customFormat="1" x14ac:dyDescent="0.2">
      <c r="A328" s="157"/>
      <c r="E328" s="159"/>
      <c r="F328" s="159"/>
      <c r="G328" s="160"/>
      <c r="H328" s="159"/>
      <c r="I328" s="159"/>
      <c r="K328" s="161"/>
      <c r="S328" s="157"/>
    </row>
    <row r="329" spans="1:19" s="158" customFormat="1" x14ac:dyDescent="0.2">
      <c r="A329" s="157"/>
      <c r="E329" s="159"/>
      <c r="F329" s="159"/>
      <c r="G329" s="160"/>
      <c r="H329" s="159"/>
      <c r="I329" s="159"/>
      <c r="K329" s="161"/>
      <c r="S329" s="157"/>
    </row>
    <row r="330" spans="1:19" s="158" customFormat="1" x14ac:dyDescent="0.2">
      <c r="A330" s="157"/>
      <c r="E330" s="159"/>
      <c r="F330" s="159"/>
      <c r="G330" s="160"/>
      <c r="H330" s="159"/>
      <c r="I330" s="159"/>
      <c r="K330" s="161"/>
      <c r="S330" s="157"/>
    </row>
    <row r="331" spans="1:19" s="158" customFormat="1" x14ac:dyDescent="0.2">
      <c r="A331" s="157"/>
      <c r="E331" s="159"/>
      <c r="F331" s="159"/>
      <c r="G331" s="160"/>
      <c r="H331" s="159"/>
      <c r="I331" s="159"/>
      <c r="K331" s="161"/>
      <c r="S331" s="157"/>
    </row>
    <row r="332" spans="1:19" s="158" customFormat="1" x14ac:dyDescent="0.2">
      <c r="A332" s="157"/>
      <c r="E332" s="159"/>
      <c r="F332" s="159"/>
      <c r="G332" s="160"/>
      <c r="H332" s="159"/>
      <c r="I332" s="159"/>
      <c r="K332" s="161"/>
      <c r="S332" s="157"/>
    </row>
    <row r="333" spans="1:19" s="158" customFormat="1" x14ac:dyDescent="0.2">
      <c r="A333" s="157"/>
      <c r="E333" s="159"/>
      <c r="F333" s="159"/>
      <c r="G333" s="160"/>
      <c r="H333" s="159"/>
      <c r="I333" s="159"/>
      <c r="K333" s="161"/>
      <c r="S333" s="157"/>
    </row>
    <row r="334" spans="1:19" s="158" customFormat="1" x14ac:dyDescent="0.2">
      <c r="A334" s="157"/>
      <c r="E334" s="159"/>
      <c r="F334" s="159"/>
      <c r="G334" s="160"/>
      <c r="H334" s="159"/>
      <c r="I334" s="159"/>
      <c r="K334" s="161"/>
      <c r="S334" s="157"/>
    </row>
    <row r="335" spans="1:19" s="158" customFormat="1" x14ac:dyDescent="0.2">
      <c r="A335" s="157"/>
      <c r="E335" s="159"/>
      <c r="F335" s="159"/>
      <c r="G335" s="160"/>
      <c r="H335" s="159"/>
      <c r="I335" s="159"/>
      <c r="K335" s="161"/>
      <c r="S335" s="157"/>
    </row>
    <row r="336" spans="1:19" s="158" customFormat="1" x14ac:dyDescent="0.2">
      <c r="A336" s="157"/>
      <c r="E336" s="159"/>
      <c r="F336" s="159"/>
      <c r="G336" s="160"/>
      <c r="H336" s="159"/>
      <c r="I336" s="159"/>
      <c r="K336" s="161"/>
      <c r="S336" s="157"/>
    </row>
    <row r="337" spans="1:19" s="158" customFormat="1" x14ac:dyDescent="0.2">
      <c r="A337" s="157"/>
      <c r="E337" s="159"/>
      <c r="F337" s="159"/>
      <c r="G337" s="160"/>
      <c r="H337" s="159"/>
      <c r="I337" s="159"/>
      <c r="K337" s="161"/>
      <c r="S337" s="157"/>
    </row>
    <row r="338" spans="1:19" s="158" customFormat="1" x14ac:dyDescent="0.2">
      <c r="A338" s="157"/>
      <c r="E338" s="159"/>
      <c r="F338" s="159"/>
      <c r="G338" s="160"/>
      <c r="H338" s="159"/>
      <c r="I338" s="159"/>
      <c r="K338" s="161"/>
      <c r="S338" s="157"/>
    </row>
    <row r="339" spans="1:19" s="158" customFormat="1" x14ac:dyDescent="0.2">
      <c r="A339" s="157"/>
      <c r="E339" s="159"/>
      <c r="F339" s="159"/>
      <c r="G339" s="160"/>
      <c r="H339" s="159"/>
      <c r="I339" s="159"/>
      <c r="K339" s="161"/>
      <c r="S339" s="157"/>
    </row>
    <row r="340" spans="1:19" s="158" customFormat="1" x14ac:dyDescent="0.2">
      <c r="A340" s="157"/>
      <c r="E340" s="159"/>
      <c r="F340" s="159"/>
      <c r="G340" s="160"/>
      <c r="H340" s="159"/>
      <c r="I340" s="159"/>
      <c r="K340" s="161"/>
      <c r="S340" s="157"/>
    </row>
    <row r="341" spans="1:19" s="158" customFormat="1" x14ac:dyDescent="0.2">
      <c r="A341" s="157"/>
      <c r="E341" s="159"/>
      <c r="F341" s="159"/>
      <c r="G341" s="160"/>
      <c r="H341" s="159"/>
      <c r="I341" s="159"/>
      <c r="K341" s="161"/>
      <c r="S341" s="157"/>
    </row>
    <row r="342" spans="1:19" s="158" customFormat="1" x14ac:dyDescent="0.2">
      <c r="A342" s="157"/>
      <c r="E342" s="159"/>
      <c r="F342" s="159"/>
      <c r="G342" s="160"/>
      <c r="H342" s="159"/>
      <c r="I342" s="159"/>
      <c r="K342" s="161"/>
      <c r="S342" s="157"/>
    </row>
    <row r="343" spans="1:19" s="158" customFormat="1" x14ac:dyDescent="0.2">
      <c r="A343" s="157"/>
      <c r="E343" s="159"/>
      <c r="F343" s="159"/>
      <c r="G343" s="160"/>
      <c r="H343" s="159"/>
      <c r="I343" s="159"/>
      <c r="K343" s="161"/>
      <c r="S343" s="157"/>
    </row>
    <row r="344" spans="1:19" s="158" customFormat="1" x14ac:dyDescent="0.2">
      <c r="A344" s="157"/>
      <c r="E344" s="159"/>
      <c r="F344" s="159"/>
      <c r="G344" s="160"/>
      <c r="H344" s="159"/>
      <c r="I344" s="159"/>
      <c r="K344" s="161"/>
      <c r="S344" s="157"/>
    </row>
    <row r="345" spans="1:19" s="158" customFormat="1" x14ac:dyDescent="0.2">
      <c r="A345" s="157"/>
      <c r="E345" s="159"/>
      <c r="F345" s="159"/>
      <c r="G345" s="160"/>
      <c r="H345" s="159"/>
      <c r="I345" s="159"/>
      <c r="K345" s="161"/>
      <c r="S345" s="157"/>
    </row>
    <row r="346" spans="1:19" s="158" customFormat="1" x14ac:dyDescent="0.2">
      <c r="A346" s="157"/>
      <c r="E346" s="159"/>
      <c r="F346" s="159"/>
      <c r="G346" s="160"/>
      <c r="H346" s="159"/>
      <c r="I346" s="159"/>
      <c r="K346" s="161"/>
      <c r="S346" s="157"/>
    </row>
    <row r="347" spans="1:19" s="158" customFormat="1" x14ac:dyDescent="0.2">
      <c r="A347" s="157"/>
      <c r="E347" s="159"/>
      <c r="F347" s="159"/>
      <c r="G347" s="160"/>
      <c r="H347" s="159"/>
      <c r="I347" s="159"/>
      <c r="K347" s="161"/>
      <c r="S347" s="157"/>
    </row>
    <row r="348" spans="1:19" s="158" customFormat="1" x14ac:dyDescent="0.2">
      <c r="A348" s="157"/>
      <c r="E348" s="159"/>
      <c r="F348" s="159"/>
      <c r="G348" s="160"/>
      <c r="H348" s="159"/>
      <c r="I348" s="159"/>
      <c r="K348" s="161"/>
      <c r="S348" s="157"/>
    </row>
    <row r="349" spans="1:19" s="158" customFormat="1" x14ac:dyDescent="0.2">
      <c r="A349" s="157"/>
      <c r="E349" s="159"/>
      <c r="F349" s="159"/>
      <c r="G349" s="160"/>
      <c r="H349" s="159"/>
      <c r="I349" s="159"/>
      <c r="K349" s="161"/>
      <c r="S349" s="157"/>
    </row>
    <row r="350" spans="1:19" s="158" customFormat="1" x14ac:dyDescent="0.2">
      <c r="A350" s="157"/>
      <c r="E350" s="159"/>
      <c r="F350" s="159"/>
      <c r="G350" s="160"/>
      <c r="H350" s="159"/>
      <c r="I350" s="159"/>
      <c r="K350" s="161"/>
      <c r="S350" s="157"/>
    </row>
    <row r="351" spans="1:19" s="158" customFormat="1" x14ac:dyDescent="0.2">
      <c r="A351" s="157"/>
      <c r="E351" s="159"/>
      <c r="F351" s="159"/>
      <c r="G351" s="160"/>
      <c r="H351" s="159"/>
      <c r="I351" s="159"/>
      <c r="K351" s="161"/>
      <c r="S351" s="157"/>
    </row>
    <row r="352" spans="1:19" s="158" customFormat="1" x14ac:dyDescent="0.2">
      <c r="A352" s="157"/>
      <c r="E352" s="159"/>
      <c r="F352" s="159"/>
      <c r="G352" s="160"/>
      <c r="H352" s="159"/>
      <c r="I352" s="159"/>
      <c r="K352" s="161"/>
      <c r="S352" s="157"/>
    </row>
    <row r="353" spans="1:19" s="158" customFormat="1" x14ac:dyDescent="0.2">
      <c r="A353" s="157"/>
      <c r="E353" s="159"/>
      <c r="F353" s="159"/>
      <c r="G353" s="160"/>
      <c r="H353" s="159"/>
      <c r="I353" s="159"/>
      <c r="K353" s="161"/>
      <c r="S353" s="157"/>
    </row>
    <row r="354" spans="1:19" s="158" customFormat="1" x14ac:dyDescent="0.2">
      <c r="A354" s="157"/>
      <c r="E354" s="159"/>
      <c r="F354" s="159"/>
      <c r="G354" s="160"/>
      <c r="H354" s="159"/>
      <c r="I354" s="159"/>
      <c r="K354" s="161"/>
      <c r="S354" s="157"/>
    </row>
    <row r="355" spans="1:19" s="158" customFormat="1" x14ac:dyDescent="0.2">
      <c r="A355" s="157"/>
      <c r="E355" s="159"/>
      <c r="F355" s="159"/>
      <c r="G355" s="160"/>
      <c r="H355" s="159"/>
      <c r="I355" s="159"/>
      <c r="K355" s="161"/>
      <c r="S355" s="157"/>
    </row>
    <row r="356" spans="1:19" s="158" customFormat="1" x14ac:dyDescent="0.2">
      <c r="A356" s="157"/>
      <c r="E356" s="159"/>
      <c r="F356" s="159"/>
      <c r="G356" s="160"/>
      <c r="H356" s="159"/>
      <c r="I356" s="159"/>
      <c r="K356" s="161"/>
      <c r="S356" s="157"/>
    </row>
    <row r="357" spans="1:19" s="158" customFormat="1" x14ac:dyDescent="0.2">
      <c r="A357" s="157"/>
      <c r="E357" s="159"/>
      <c r="F357" s="159"/>
      <c r="G357" s="160"/>
      <c r="H357" s="159"/>
      <c r="I357" s="159"/>
      <c r="K357" s="161"/>
      <c r="S357" s="157"/>
    </row>
    <row r="358" spans="1:19" s="158" customFormat="1" x14ac:dyDescent="0.2">
      <c r="A358" s="157"/>
      <c r="E358" s="159"/>
      <c r="F358" s="159"/>
      <c r="G358" s="160"/>
      <c r="H358" s="159"/>
      <c r="I358" s="159"/>
      <c r="K358" s="161"/>
      <c r="S358" s="157"/>
    </row>
    <row r="359" spans="1:19" s="158" customFormat="1" x14ac:dyDescent="0.2">
      <c r="A359" s="157"/>
      <c r="E359" s="159"/>
      <c r="F359" s="159"/>
      <c r="G359" s="160"/>
      <c r="H359" s="159"/>
      <c r="I359" s="159"/>
      <c r="K359" s="161"/>
      <c r="S359" s="157"/>
    </row>
    <row r="360" spans="1:19" s="158" customFormat="1" x14ac:dyDescent="0.2">
      <c r="A360" s="157"/>
      <c r="E360" s="159"/>
      <c r="F360" s="159"/>
      <c r="G360" s="160"/>
      <c r="H360" s="159"/>
      <c r="I360" s="159"/>
      <c r="K360" s="161"/>
      <c r="S360" s="157"/>
    </row>
    <row r="361" spans="1:19" s="158" customFormat="1" x14ac:dyDescent="0.2">
      <c r="A361" s="157"/>
      <c r="E361" s="159"/>
      <c r="F361" s="159"/>
      <c r="G361" s="160"/>
      <c r="H361" s="159"/>
      <c r="I361" s="159"/>
      <c r="K361" s="161"/>
      <c r="S361" s="157"/>
    </row>
    <row r="362" spans="1:19" s="158" customFormat="1" x14ac:dyDescent="0.2">
      <c r="A362" s="157"/>
      <c r="E362" s="159"/>
      <c r="F362" s="159"/>
      <c r="G362" s="160"/>
      <c r="H362" s="159"/>
      <c r="I362" s="159"/>
      <c r="K362" s="161"/>
      <c r="S362" s="157"/>
    </row>
    <row r="363" spans="1:19" s="158" customFormat="1" x14ac:dyDescent="0.2">
      <c r="A363" s="157"/>
      <c r="E363" s="159"/>
      <c r="F363" s="159"/>
      <c r="G363" s="160"/>
      <c r="H363" s="159"/>
      <c r="I363" s="159"/>
      <c r="K363" s="161"/>
      <c r="S363" s="157"/>
    </row>
    <row r="364" spans="1:19" s="158" customFormat="1" x14ac:dyDescent="0.2">
      <c r="A364" s="157"/>
      <c r="E364" s="159"/>
      <c r="F364" s="159"/>
      <c r="G364" s="160"/>
      <c r="H364" s="159"/>
      <c r="I364" s="159"/>
      <c r="K364" s="161"/>
      <c r="S364" s="157"/>
    </row>
    <row r="365" spans="1:19" s="158" customFormat="1" x14ac:dyDescent="0.2">
      <c r="A365" s="157"/>
      <c r="E365" s="159"/>
      <c r="F365" s="159"/>
      <c r="G365" s="160"/>
      <c r="H365" s="159"/>
      <c r="I365" s="159"/>
      <c r="K365" s="161"/>
      <c r="S365" s="157"/>
    </row>
    <row r="366" spans="1:19" s="158" customFormat="1" x14ac:dyDescent="0.2">
      <c r="A366" s="157"/>
      <c r="E366" s="159"/>
      <c r="F366" s="159"/>
      <c r="G366" s="160"/>
      <c r="H366" s="159"/>
      <c r="I366" s="159"/>
      <c r="K366" s="161"/>
      <c r="S366" s="157"/>
    </row>
    <row r="367" spans="1:19" s="158" customFormat="1" x14ac:dyDescent="0.2">
      <c r="A367" s="157"/>
      <c r="E367" s="159"/>
      <c r="F367" s="159"/>
      <c r="G367" s="160"/>
      <c r="H367" s="159"/>
      <c r="I367" s="159"/>
      <c r="K367" s="161"/>
      <c r="S367" s="157"/>
    </row>
    <row r="368" spans="1:19" s="158" customFormat="1" x14ac:dyDescent="0.2">
      <c r="A368" s="157"/>
      <c r="E368" s="159"/>
      <c r="F368" s="159"/>
      <c r="G368" s="160"/>
      <c r="H368" s="159"/>
      <c r="I368" s="159"/>
      <c r="K368" s="161"/>
      <c r="S368" s="157"/>
    </row>
    <row r="369" spans="1:19" s="158" customFormat="1" x14ac:dyDescent="0.2">
      <c r="A369" s="157"/>
      <c r="E369" s="159"/>
      <c r="F369" s="159"/>
      <c r="G369" s="160"/>
      <c r="H369" s="159"/>
      <c r="I369" s="159"/>
      <c r="K369" s="161"/>
      <c r="S369" s="157"/>
    </row>
    <row r="370" spans="1:19" s="158" customFormat="1" x14ac:dyDescent="0.2">
      <c r="A370" s="157"/>
      <c r="E370" s="159"/>
      <c r="F370" s="159"/>
      <c r="G370" s="160"/>
      <c r="H370" s="159"/>
      <c r="I370" s="159"/>
      <c r="K370" s="161"/>
      <c r="S370" s="157"/>
    </row>
    <row r="371" spans="1:19" s="158" customFormat="1" x14ac:dyDescent="0.2">
      <c r="A371" s="157"/>
      <c r="E371" s="159"/>
      <c r="F371" s="159"/>
      <c r="G371" s="160"/>
      <c r="H371" s="159"/>
      <c r="I371" s="159"/>
      <c r="K371" s="161"/>
      <c r="S371" s="157"/>
    </row>
    <row r="372" spans="1:19" s="158" customFormat="1" x14ac:dyDescent="0.2">
      <c r="A372" s="157"/>
      <c r="E372" s="159"/>
      <c r="F372" s="159"/>
      <c r="G372" s="160"/>
      <c r="H372" s="159"/>
      <c r="I372" s="159"/>
      <c r="K372" s="161"/>
      <c r="S372" s="157"/>
    </row>
    <row r="373" spans="1:19" s="158" customFormat="1" x14ac:dyDescent="0.2">
      <c r="A373" s="157"/>
      <c r="E373" s="159"/>
      <c r="F373" s="159"/>
      <c r="G373" s="160"/>
      <c r="H373" s="159"/>
      <c r="I373" s="159"/>
      <c r="K373" s="161"/>
      <c r="S373" s="157"/>
    </row>
    <row r="374" spans="1:19" s="158" customFormat="1" x14ac:dyDescent="0.2">
      <c r="A374" s="157"/>
      <c r="E374" s="159"/>
      <c r="F374" s="159"/>
      <c r="G374" s="160"/>
      <c r="H374" s="159"/>
      <c r="I374" s="159"/>
      <c r="K374" s="161"/>
      <c r="S374" s="157"/>
    </row>
    <row r="375" spans="1:19" s="158" customFormat="1" x14ac:dyDescent="0.2">
      <c r="A375" s="157"/>
      <c r="E375" s="159"/>
      <c r="F375" s="159"/>
      <c r="G375" s="160"/>
      <c r="H375" s="159"/>
      <c r="I375" s="159"/>
      <c r="K375" s="161"/>
      <c r="S375" s="157"/>
    </row>
    <row r="376" spans="1:19" s="158" customFormat="1" x14ac:dyDescent="0.2">
      <c r="A376" s="157"/>
      <c r="E376" s="159"/>
      <c r="F376" s="159"/>
      <c r="G376" s="160"/>
      <c r="H376" s="159"/>
      <c r="I376" s="159"/>
      <c r="K376" s="161"/>
      <c r="S376" s="157"/>
    </row>
    <row r="377" spans="1:19" s="158" customFormat="1" x14ac:dyDescent="0.2">
      <c r="A377" s="157"/>
      <c r="E377" s="159"/>
      <c r="F377" s="159"/>
      <c r="G377" s="160"/>
      <c r="H377" s="159"/>
      <c r="I377" s="159"/>
      <c r="K377" s="161"/>
      <c r="S377" s="157"/>
    </row>
    <row r="378" spans="1:19" s="158" customFormat="1" x14ac:dyDescent="0.2">
      <c r="A378" s="157"/>
      <c r="E378" s="159"/>
      <c r="F378" s="159"/>
      <c r="G378" s="160"/>
      <c r="H378" s="159"/>
      <c r="I378" s="159"/>
      <c r="K378" s="161"/>
      <c r="S378" s="157"/>
    </row>
    <row r="379" spans="1:19" s="158" customFormat="1" x14ac:dyDescent="0.2">
      <c r="A379" s="157"/>
      <c r="E379" s="159"/>
      <c r="F379" s="159"/>
      <c r="G379" s="160"/>
      <c r="H379" s="159"/>
      <c r="I379" s="159"/>
      <c r="K379" s="161"/>
      <c r="S379" s="157"/>
    </row>
    <row r="380" spans="1:19" s="158" customFormat="1" x14ac:dyDescent="0.2">
      <c r="A380" s="157"/>
      <c r="E380" s="159"/>
      <c r="F380" s="159"/>
      <c r="G380" s="160"/>
      <c r="H380" s="159"/>
      <c r="I380" s="159"/>
      <c r="K380" s="161"/>
      <c r="S380" s="157"/>
    </row>
    <row r="381" spans="1:19" s="158" customFormat="1" x14ac:dyDescent="0.2">
      <c r="A381" s="157"/>
      <c r="E381" s="159"/>
      <c r="F381" s="159"/>
      <c r="G381" s="160"/>
      <c r="H381" s="159"/>
      <c r="I381" s="159"/>
      <c r="K381" s="161"/>
      <c r="S381" s="157"/>
    </row>
    <row r="382" spans="1:19" s="158" customFormat="1" x14ac:dyDescent="0.2">
      <c r="A382" s="157"/>
      <c r="E382" s="159"/>
      <c r="F382" s="159"/>
      <c r="G382" s="160"/>
      <c r="H382" s="159"/>
      <c r="I382" s="159"/>
      <c r="K382" s="161"/>
      <c r="S382" s="157"/>
    </row>
    <row r="383" spans="1:19" s="158" customFormat="1" x14ac:dyDescent="0.2">
      <c r="A383" s="157"/>
      <c r="E383" s="159"/>
      <c r="F383" s="159"/>
      <c r="G383" s="160"/>
      <c r="H383" s="159"/>
      <c r="I383" s="159"/>
      <c r="K383" s="161"/>
      <c r="S383" s="157"/>
    </row>
    <row r="384" spans="1:19" s="158" customFormat="1" x14ac:dyDescent="0.2">
      <c r="A384" s="157"/>
      <c r="E384" s="159"/>
      <c r="F384" s="159"/>
      <c r="G384" s="160"/>
      <c r="H384" s="159"/>
      <c r="I384" s="159"/>
      <c r="K384" s="161"/>
      <c r="S384" s="157"/>
    </row>
    <row r="385" spans="1:19" s="158" customFormat="1" x14ac:dyDescent="0.2">
      <c r="A385" s="157"/>
      <c r="E385" s="159"/>
      <c r="F385" s="159"/>
      <c r="G385" s="160"/>
      <c r="H385" s="159"/>
      <c r="I385" s="159"/>
      <c r="K385" s="161"/>
      <c r="S385" s="157"/>
    </row>
    <row r="386" spans="1:19" s="158" customFormat="1" x14ac:dyDescent="0.2">
      <c r="A386" s="157"/>
      <c r="E386" s="159"/>
      <c r="F386" s="159"/>
      <c r="G386" s="160"/>
      <c r="H386" s="159"/>
      <c r="I386" s="159"/>
      <c r="K386" s="161"/>
      <c r="S386" s="157"/>
    </row>
    <row r="387" spans="1:19" s="158" customFormat="1" x14ac:dyDescent="0.2">
      <c r="A387" s="157"/>
      <c r="E387" s="159"/>
      <c r="F387" s="159"/>
      <c r="G387" s="160"/>
      <c r="H387" s="159"/>
      <c r="I387" s="159"/>
      <c r="K387" s="161"/>
      <c r="S387" s="157"/>
    </row>
    <row r="388" spans="1:19" s="158" customFormat="1" x14ac:dyDescent="0.2">
      <c r="A388" s="157"/>
      <c r="E388" s="159"/>
      <c r="F388" s="159"/>
      <c r="G388" s="160"/>
      <c r="H388" s="159"/>
      <c r="I388" s="159"/>
      <c r="K388" s="161"/>
      <c r="S388" s="157"/>
    </row>
    <row r="389" spans="1:19" s="158" customFormat="1" x14ac:dyDescent="0.2">
      <c r="A389" s="157"/>
      <c r="E389" s="159"/>
      <c r="F389" s="159"/>
      <c r="G389" s="160"/>
      <c r="H389" s="159"/>
      <c r="I389" s="159"/>
      <c r="K389" s="161"/>
      <c r="S389" s="157"/>
    </row>
    <row r="390" spans="1:19" s="158" customFormat="1" x14ac:dyDescent="0.2">
      <c r="A390" s="157"/>
      <c r="E390" s="159"/>
      <c r="F390" s="159"/>
      <c r="G390" s="160"/>
      <c r="H390" s="159"/>
      <c r="I390" s="159"/>
      <c r="K390" s="161"/>
      <c r="S390" s="157"/>
    </row>
    <row r="391" spans="1:19" s="158" customFormat="1" x14ac:dyDescent="0.2">
      <c r="A391" s="157"/>
      <c r="E391" s="159"/>
      <c r="F391" s="159"/>
      <c r="G391" s="160"/>
      <c r="H391" s="159"/>
      <c r="I391" s="159"/>
      <c r="K391" s="161"/>
      <c r="S391" s="157"/>
    </row>
    <row r="392" spans="1:19" s="158" customFormat="1" x14ac:dyDescent="0.2">
      <c r="A392" s="157"/>
      <c r="E392" s="159"/>
      <c r="F392" s="159"/>
      <c r="G392" s="160"/>
      <c r="H392" s="159"/>
      <c r="I392" s="159"/>
      <c r="K392" s="161"/>
      <c r="S392" s="157"/>
    </row>
    <row r="393" spans="1:19" s="158" customFormat="1" x14ac:dyDescent="0.2">
      <c r="A393" s="157"/>
      <c r="E393" s="159"/>
      <c r="F393" s="159"/>
      <c r="G393" s="160"/>
      <c r="H393" s="159"/>
      <c r="I393" s="159"/>
      <c r="K393" s="161"/>
      <c r="S393" s="157"/>
    </row>
    <row r="394" spans="1:19" s="158" customFormat="1" x14ac:dyDescent="0.2">
      <c r="A394" s="157"/>
      <c r="E394" s="159"/>
      <c r="F394" s="159"/>
      <c r="G394" s="160"/>
      <c r="H394" s="159"/>
      <c r="I394" s="159"/>
      <c r="K394" s="161"/>
      <c r="S394" s="157"/>
    </row>
    <row r="395" spans="1:19" s="158" customFormat="1" x14ac:dyDescent="0.2">
      <c r="A395" s="157"/>
      <c r="E395" s="159"/>
      <c r="F395" s="159"/>
      <c r="G395" s="160"/>
      <c r="H395" s="159"/>
      <c r="I395" s="159"/>
      <c r="K395" s="161"/>
      <c r="S395" s="157"/>
    </row>
    <row r="396" spans="1:19" s="158" customFormat="1" x14ac:dyDescent="0.2">
      <c r="A396" s="157"/>
      <c r="E396" s="159"/>
      <c r="F396" s="159"/>
      <c r="G396" s="160"/>
      <c r="H396" s="159"/>
      <c r="I396" s="159"/>
      <c r="K396" s="161"/>
      <c r="S396" s="157"/>
    </row>
    <row r="397" spans="1:19" s="158" customFormat="1" x14ac:dyDescent="0.2">
      <c r="A397" s="157"/>
      <c r="E397" s="159"/>
      <c r="F397" s="159"/>
      <c r="G397" s="160"/>
      <c r="H397" s="159"/>
      <c r="I397" s="159"/>
      <c r="K397" s="161"/>
      <c r="S397" s="157"/>
    </row>
    <row r="398" spans="1:19" s="158" customFormat="1" x14ac:dyDescent="0.2">
      <c r="A398" s="157"/>
      <c r="E398" s="159"/>
      <c r="F398" s="159"/>
      <c r="G398" s="160"/>
      <c r="H398" s="159"/>
      <c r="I398" s="159"/>
      <c r="K398" s="161"/>
      <c r="S398" s="157"/>
    </row>
    <row r="399" spans="1:19" s="158" customFormat="1" x14ac:dyDescent="0.2">
      <c r="A399" s="157"/>
      <c r="E399" s="159"/>
      <c r="F399" s="159"/>
      <c r="G399" s="160"/>
      <c r="H399" s="159"/>
      <c r="I399" s="159"/>
      <c r="K399" s="161"/>
      <c r="S399" s="157"/>
    </row>
    <row r="400" spans="1:19" s="158" customFormat="1" x14ac:dyDescent="0.2">
      <c r="A400" s="157"/>
      <c r="E400" s="159"/>
      <c r="F400" s="159"/>
      <c r="G400" s="160"/>
      <c r="H400" s="159"/>
      <c r="I400" s="159"/>
      <c r="K400" s="161"/>
      <c r="S400" s="157"/>
    </row>
    <row r="401" spans="1:19" s="158" customFormat="1" x14ac:dyDescent="0.2">
      <c r="A401" s="157"/>
      <c r="E401" s="159"/>
      <c r="F401" s="159"/>
      <c r="G401" s="160"/>
      <c r="H401" s="159"/>
      <c r="I401" s="159"/>
      <c r="K401" s="161"/>
      <c r="S401" s="157"/>
    </row>
    <row r="402" spans="1:19" s="158" customFormat="1" x14ac:dyDescent="0.2">
      <c r="A402" s="157"/>
      <c r="E402" s="159"/>
      <c r="F402" s="159"/>
      <c r="G402" s="160"/>
      <c r="H402" s="159"/>
      <c r="I402" s="159"/>
      <c r="K402" s="161"/>
      <c r="S402" s="157"/>
    </row>
    <row r="403" spans="1:19" s="158" customFormat="1" x14ac:dyDescent="0.2">
      <c r="A403" s="157"/>
      <c r="E403" s="159"/>
      <c r="F403" s="159"/>
      <c r="G403" s="160"/>
      <c r="H403" s="159"/>
      <c r="I403" s="159"/>
      <c r="K403" s="161"/>
      <c r="S403" s="157"/>
    </row>
    <row r="404" spans="1:19" s="158" customFormat="1" x14ac:dyDescent="0.2">
      <c r="A404" s="157"/>
      <c r="E404" s="159"/>
      <c r="F404" s="159"/>
      <c r="G404" s="160"/>
      <c r="H404" s="159"/>
      <c r="I404" s="159"/>
      <c r="K404" s="161"/>
      <c r="S404" s="157"/>
    </row>
    <row r="405" spans="1:19" s="158" customFormat="1" x14ac:dyDescent="0.2">
      <c r="A405" s="157"/>
      <c r="E405" s="159"/>
      <c r="F405" s="159"/>
      <c r="G405" s="160"/>
      <c r="H405" s="159"/>
      <c r="I405" s="159"/>
      <c r="K405" s="161"/>
      <c r="S405" s="157"/>
    </row>
    <row r="406" spans="1:19" s="158" customFormat="1" x14ac:dyDescent="0.2">
      <c r="A406" s="157"/>
      <c r="E406" s="159"/>
      <c r="F406" s="159"/>
      <c r="G406" s="160"/>
      <c r="H406" s="159"/>
      <c r="I406" s="159"/>
      <c r="K406" s="161"/>
      <c r="S406" s="157"/>
    </row>
    <row r="407" spans="1:19" s="158" customFormat="1" x14ac:dyDescent="0.2">
      <c r="A407" s="157"/>
      <c r="E407" s="159"/>
      <c r="F407" s="159"/>
      <c r="G407" s="160"/>
      <c r="H407" s="159"/>
      <c r="I407" s="159"/>
      <c r="K407" s="161"/>
      <c r="S407" s="157"/>
    </row>
    <row r="408" spans="1:19" s="158" customFormat="1" x14ac:dyDescent="0.2">
      <c r="A408" s="157"/>
      <c r="E408" s="159"/>
      <c r="F408" s="159"/>
      <c r="G408" s="160"/>
      <c r="H408" s="159"/>
      <c r="I408" s="159"/>
      <c r="K408" s="161"/>
      <c r="S408" s="157"/>
    </row>
    <row r="409" spans="1:19" s="158" customFormat="1" x14ac:dyDescent="0.2">
      <c r="A409" s="157"/>
      <c r="E409" s="159"/>
      <c r="F409" s="159"/>
      <c r="G409" s="160"/>
      <c r="H409" s="159"/>
      <c r="I409" s="159"/>
      <c r="K409" s="161"/>
      <c r="S409" s="157"/>
    </row>
    <row r="410" spans="1:19" s="158" customFormat="1" x14ac:dyDescent="0.2">
      <c r="A410" s="157"/>
      <c r="E410" s="159"/>
      <c r="F410" s="159"/>
      <c r="G410" s="160"/>
      <c r="H410" s="159"/>
      <c r="I410" s="159"/>
      <c r="K410" s="161"/>
      <c r="S410" s="157"/>
    </row>
    <row r="411" spans="1:19" s="158" customFormat="1" x14ac:dyDescent="0.2">
      <c r="A411" s="157"/>
      <c r="E411" s="159"/>
      <c r="F411" s="159"/>
      <c r="G411" s="160"/>
      <c r="H411" s="159"/>
      <c r="I411" s="159"/>
      <c r="K411" s="161"/>
      <c r="S411" s="157"/>
    </row>
    <row r="412" spans="1:19" s="158" customFormat="1" x14ac:dyDescent="0.2">
      <c r="A412" s="157"/>
      <c r="E412" s="159"/>
      <c r="F412" s="159"/>
      <c r="G412" s="160"/>
      <c r="H412" s="159"/>
      <c r="I412" s="159"/>
      <c r="K412" s="161"/>
      <c r="S412" s="157"/>
    </row>
    <row r="413" spans="1:19" s="158" customFormat="1" x14ac:dyDescent="0.2">
      <c r="A413" s="157"/>
      <c r="E413" s="159"/>
      <c r="F413" s="159"/>
      <c r="G413" s="160"/>
      <c r="H413" s="159"/>
      <c r="I413" s="159"/>
      <c r="K413" s="161"/>
      <c r="S413" s="157"/>
    </row>
    <row r="414" spans="1:19" s="158" customFormat="1" x14ac:dyDescent="0.2">
      <c r="A414" s="157"/>
      <c r="E414" s="159"/>
      <c r="F414" s="159"/>
      <c r="G414" s="160"/>
      <c r="H414" s="159"/>
      <c r="I414" s="159"/>
      <c r="K414" s="161"/>
      <c r="S414" s="157"/>
    </row>
    <row r="415" spans="1:19" s="158" customFormat="1" x14ac:dyDescent="0.2">
      <c r="A415" s="157"/>
      <c r="E415" s="159"/>
      <c r="F415" s="159"/>
      <c r="G415" s="160"/>
      <c r="H415" s="159"/>
      <c r="I415" s="159"/>
      <c r="K415" s="161"/>
      <c r="S415" s="157"/>
    </row>
    <row r="416" spans="1:19" s="158" customFormat="1" x14ac:dyDescent="0.2">
      <c r="A416" s="157"/>
      <c r="E416" s="159"/>
      <c r="F416" s="159"/>
      <c r="G416" s="160"/>
      <c r="H416" s="159"/>
      <c r="I416" s="159"/>
      <c r="K416" s="161"/>
      <c r="S416" s="157"/>
    </row>
    <row r="417" spans="1:19" s="158" customFormat="1" x14ac:dyDescent="0.2">
      <c r="A417" s="157"/>
      <c r="E417" s="159"/>
      <c r="F417" s="159"/>
      <c r="G417" s="160"/>
      <c r="H417" s="159"/>
      <c r="I417" s="159"/>
      <c r="K417" s="161"/>
      <c r="S417" s="157"/>
    </row>
    <row r="418" spans="1:19" s="158" customFormat="1" x14ac:dyDescent="0.2">
      <c r="A418" s="157"/>
      <c r="E418" s="159"/>
      <c r="F418" s="159"/>
      <c r="G418" s="160"/>
      <c r="H418" s="159"/>
      <c r="I418" s="159"/>
      <c r="K418" s="161"/>
      <c r="S418" s="157"/>
    </row>
    <row r="419" spans="1:19" s="158" customFormat="1" x14ac:dyDescent="0.2">
      <c r="A419" s="157"/>
      <c r="E419" s="159"/>
      <c r="F419" s="159"/>
      <c r="G419" s="160"/>
      <c r="H419" s="159"/>
      <c r="I419" s="159"/>
      <c r="K419" s="161"/>
      <c r="S419" s="157"/>
    </row>
    <row r="420" spans="1:19" s="158" customFormat="1" x14ac:dyDescent="0.2">
      <c r="A420" s="157"/>
      <c r="E420" s="159"/>
      <c r="F420" s="159"/>
      <c r="G420" s="160"/>
      <c r="H420" s="159"/>
      <c r="I420" s="159"/>
      <c r="K420" s="161"/>
      <c r="S420" s="157"/>
    </row>
    <row r="421" spans="1:19" s="158" customFormat="1" x14ac:dyDescent="0.2">
      <c r="A421" s="157"/>
      <c r="E421" s="159"/>
      <c r="F421" s="159"/>
      <c r="G421" s="160"/>
      <c r="H421" s="159"/>
      <c r="I421" s="159"/>
      <c r="K421" s="161"/>
      <c r="S421" s="157"/>
    </row>
    <row r="422" spans="1:19" s="158" customFormat="1" x14ac:dyDescent="0.2">
      <c r="A422" s="157"/>
      <c r="E422" s="159"/>
      <c r="F422" s="159"/>
      <c r="G422" s="160"/>
      <c r="H422" s="159"/>
      <c r="I422" s="159"/>
      <c r="K422" s="161"/>
      <c r="S422" s="157"/>
    </row>
    <row r="423" spans="1:19" s="158" customFormat="1" x14ac:dyDescent="0.2">
      <c r="A423" s="157"/>
      <c r="E423" s="159"/>
      <c r="F423" s="159"/>
      <c r="G423" s="160"/>
      <c r="H423" s="159"/>
      <c r="I423" s="159"/>
      <c r="K423" s="161"/>
      <c r="S423" s="157"/>
    </row>
    <row r="424" spans="1:19" s="158" customFormat="1" x14ac:dyDescent="0.2">
      <c r="A424" s="157"/>
      <c r="E424" s="159"/>
      <c r="F424" s="159"/>
      <c r="G424" s="160"/>
      <c r="H424" s="159"/>
      <c r="I424" s="159"/>
      <c r="K424" s="161"/>
      <c r="S424" s="157"/>
    </row>
    <row r="425" spans="1:19" s="158" customFormat="1" x14ac:dyDescent="0.2">
      <c r="A425" s="157"/>
      <c r="E425" s="159"/>
      <c r="F425" s="159"/>
      <c r="G425" s="160"/>
      <c r="H425" s="159"/>
      <c r="I425" s="159"/>
      <c r="K425" s="161"/>
      <c r="S425" s="157"/>
    </row>
    <row r="426" spans="1:19" s="158" customFormat="1" x14ac:dyDescent="0.2">
      <c r="A426" s="157"/>
      <c r="E426" s="159"/>
      <c r="F426" s="159"/>
      <c r="G426" s="160"/>
      <c r="H426" s="159"/>
      <c r="I426" s="159"/>
      <c r="K426" s="161"/>
      <c r="S426" s="157"/>
    </row>
    <row r="427" spans="1:19" s="158" customFormat="1" x14ac:dyDescent="0.2">
      <c r="A427" s="157"/>
      <c r="E427" s="159"/>
      <c r="F427" s="159"/>
      <c r="G427" s="160"/>
      <c r="H427" s="159"/>
      <c r="I427" s="159"/>
      <c r="K427" s="161"/>
      <c r="S427" s="157"/>
    </row>
    <row r="428" spans="1:19" s="158" customFormat="1" x14ac:dyDescent="0.2">
      <c r="A428" s="157"/>
      <c r="E428" s="159"/>
      <c r="F428" s="159"/>
      <c r="G428" s="160"/>
      <c r="H428" s="159"/>
      <c r="I428" s="159"/>
      <c r="K428" s="161"/>
      <c r="S428" s="157"/>
    </row>
    <row r="429" spans="1:19" s="158" customFormat="1" x14ac:dyDescent="0.2">
      <c r="A429" s="157"/>
      <c r="E429" s="159"/>
      <c r="F429" s="159"/>
      <c r="G429" s="160"/>
      <c r="H429" s="159"/>
      <c r="I429" s="159"/>
      <c r="K429" s="161"/>
      <c r="S429" s="157"/>
    </row>
    <row r="430" spans="1:19" s="158" customFormat="1" x14ac:dyDescent="0.2">
      <c r="A430" s="157"/>
      <c r="E430" s="159"/>
      <c r="F430" s="159"/>
      <c r="G430" s="160"/>
      <c r="H430" s="159"/>
      <c r="I430" s="159"/>
      <c r="K430" s="161"/>
      <c r="S430" s="157"/>
    </row>
    <row r="431" spans="1:19" s="158" customFormat="1" x14ac:dyDescent="0.2">
      <c r="A431" s="157"/>
      <c r="E431" s="159"/>
      <c r="F431" s="159"/>
      <c r="G431" s="160"/>
      <c r="H431" s="159"/>
      <c r="I431" s="159"/>
      <c r="K431" s="161"/>
      <c r="S431" s="157"/>
    </row>
    <row r="432" spans="1:19" s="158" customFormat="1" x14ac:dyDescent="0.2">
      <c r="A432" s="157"/>
      <c r="E432" s="159"/>
      <c r="F432" s="159"/>
      <c r="G432" s="160"/>
      <c r="H432" s="159"/>
      <c r="I432" s="159"/>
      <c r="K432" s="161"/>
      <c r="S432" s="157"/>
    </row>
    <row r="433" spans="1:19" s="158" customFormat="1" x14ac:dyDescent="0.2">
      <c r="A433" s="157"/>
      <c r="E433" s="159"/>
      <c r="F433" s="159"/>
      <c r="G433" s="160"/>
      <c r="H433" s="159"/>
      <c r="I433" s="159"/>
      <c r="K433" s="161"/>
      <c r="S433" s="157"/>
    </row>
    <row r="434" spans="1:19" s="158" customFormat="1" x14ac:dyDescent="0.2">
      <c r="A434" s="157"/>
      <c r="E434" s="159"/>
      <c r="F434" s="159"/>
      <c r="G434" s="160"/>
      <c r="H434" s="159"/>
      <c r="I434" s="159"/>
      <c r="K434" s="161"/>
      <c r="S434" s="157"/>
    </row>
    <row r="435" spans="1:19" s="158" customFormat="1" x14ac:dyDescent="0.2">
      <c r="A435" s="157"/>
      <c r="E435" s="159"/>
      <c r="F435" s="159"/>
      <c r="G435" s="160"/>
      <c r="H435" s="159"/>
      <c r="I435" s="159"/>
      <c r="K435" s="161"/>
      <c r="S435" s="157"/>
    </row>
    <row r="436" spans="1:19" s="158" customFormat="1" x14ac:dyDescent="0.2">
      <c r="A436" s="157"/>
      <c r="E436" s="159"/>
      <c r="F436" s="159"/>
      <c r="G436" s="160"/>
      <c r="H436" s="159"/>
      <c r="I436" s="159"/>
      <c r="K436" s="161"/>
      <c r="S436" s="157"/>
    </row>
    <row r="437" spans="1:19" s="158" customFormat="1" x14ac:dyDescent="0.2">
      <c r="A437" s="157"/>
      <c r="E437" s="159"/>
      <c r="F437" s="159"/>
      <c r="G437" s="160"/>
      <c r="H437" s="159"/>
      <c r="I437" s="159"/>
      <c r="K437" s="161"/>
      <c r="S437" s="157"/>
    </row>
    <row r="438" spans="1:19" s="158" customFormat="1" x14ac:dyDescent="0.2">
      <c r="A438" s="157"/>
      <c r="E438" s="159"/>
      <c r="F438" s="159"/>
      <c r="G438" s="160"/>
      <c r="H438" s="159"/>
      <c r="I438" s="159"/>
      <c r="K438" s="161"/>
      <c r="S438" s="157"/>
    </row>
    <row r="439" spans="1:19" s="158" customFormat="1" x14ac:dyDescent="0.2">
      <c r="A439" s="157"/>
      <c r="E439" s="159"/>
      <c r="F439" s="159"/>
      <c r="G439" s="160"/>
      <c r="H439" s="159"/>
      <c r="I439" s="159"/>
      <c r="K439" s="161"/>
      <c r="S439" s="157"/>
    </row>
    <row r="440" spans="1:19" s="158" customFormat="1" x14ac:dyDescent="0.2">
      <c r="A440" s="157"/>
      <c r="E440" s="159"/>
      <c r="F440" s="159"/>
      <c r="G440" s="160"/>
      <c r="H440" s="159"/>
      <c r="I440" s="159"/>
      <c r="K440" s="161"/>
      <c r="S440" s="157"/>
    </row>
    <row r="441" spans="1:19" s="158" customFormat="1" x14ac:dyDescent="0.2">
      <c r="A441" s="157"/>
      <c r="E441" s="159"/>
      <c r="F441" s="159"/>
      <c r="G441" s="160"/>
      <c r="H441" s="159"/>
      <c r="I441" s="159"/>
      <c r="K441" s="161"/>
      <c r="S441" s="157"/>
    </row>
    <row r="442" spans="1:19" s="158" customFormat="1" x14ac:dyDescent="0.2">
      <c r="A442" s="157"/>
      <c r="E442" s="159"/>
      <c r="F442" s="159"/>
      <c r="G442" s="160"/>
      <c r="H442" s="159"/>
      <c r="I442" s="159"/>
      <c r="K442" s="161"/>
      <c r="S442" s="157"/>
    </row>
    <row r="443" spans="1:19" s="158" customFormat="1" x14ac:dyDescent="0.2">
      <c r="A443" s="157"/>
      <c r="E443" s="159"/>
      <c r="F443" s="159"/>
      <c r="G443" s="160"/>
      <c r="H443" s="159"/>
      <c r="I443" s="159"/>
      <c r="K443" s="161"/>
      <c r="S443" s="157"/>
    </row>
    <row r="444" spans="1:19" s="158" customFormat="1" x14ac:dyDescent="0.2">
      <c r="A444" s="157"/>
      <c r="E444" s="159"/>
      <c r="F444" s="159"/>
      <c r="G444" s="160"/>
      <c r="H444" s="159"/>
      <c r="I444" s="159"/>
      <c r="K444" s="161"/>
      <c r="S444" s="157"/>
    </row>
    <row r="445" spans="1:19" s="158" customFormat="1" x14ac:dyDescent="0.2">
      <c r="A445" s="157"/>
      <c r="E445" s="159"/>
      <c r="F445" s="159"/>
      <c r="G445" s="160"/>
      <c r="H445" s="159"/>
      <c r="I445" s="159"/>
      <c r="K445" s="161"/>
      <c r="S445" s="157"/>
    </row>
    <row r="446" spans="1:19" s="158" customFormat="1" x14ac:dyDescent="0.2">
      <c r="A446" s="157"/>
      <c r="E446" s="159"/>
      <c r="F446" s="159"/>
      <c r="G446" s="160"/>
      <c r="H446" s="159"/>
      <c r="I446" s="159"/>
      <c r="K446" s="161"/>
      <c r="S446" s="157"/>
    </row>
    <row r="447" spans="1:19" s="158" customFormat="1" x14ac:dyDescent="0.2">
      <c r="A447" s="157"/>
      <c r="E447" s="159"/>
      <c r="F447" s="159"/>
      <c r="G447" s="160"/>
      <c r="H447" s="159"/>
      <c r="I447" s="159"/>
      <c r="K447" s="161"/>
      <c r="S447" s="157"/>
    </row>
    <row r="448" spans="1:19" s="158" customFormat="1" x14ac:dyDescent="0.2">
      <c r="A448" s="157"/>
      <c r="E448" s="159"/>
      <c r="F448" s="159"/>
      <c r="G448" s="160"/>
      <c r="H448" s="159"/>
      <c r="I448" s="159"/>
      <c r="K448" s="161"/>
      <c r="S448" s="157"/>
    </row>
    <row r="449" spans="1:19" s="158" customFormat="1" x14ac:dyDescent="0.2">
      <c r="A449" s="157"/>
      <c r="E449" s="159"/>
      <c r="F449" s="159"/>
      <c r="G449" s="160"/>
      <c r="H449" s="159"/>
      <c r="I449" s="159"/>
      <c r="K449" s="161"/>
      <c r="S449" s="157"/>
    </row>
    <row r="450" spans="1:19" s="158" customFormat="1" x14ac:dyDescent="0.2">
      <c r="A450" s="157"/>
      <c r="E450" s="159"/>
      <c r="F450" s="159"/>
      <c r="G450" s="160"/>
      <c r="H450" s="159"/>
      <c r="I450" s="159"/>
      <c r="K450" s="161"/>
      <c r="S450" s="157"/>
    </row>
    <row r="451" spans="1:19" s="158" customFormat="1" x14ac:dyDescent="0.2">
      <c r="A451" s="157"/>
      <c r="E451" s="159"/>
      <c r="F451" s="159"/>
      <c r="G451" s="160"/>
      <c r="H451" s="159"/>
      <c r="I451" s="159"/>
      <c r="K451" s="161"/>
      <c r="S451" s="157"/>
    </row>
    <row r="452" spans="1:19" s="158" customFormat="1" x14ac:dyDescent="0.2">
      <c r="A452" s="157"/>
      <c r="E452" s="159"/>
      <c r="F452" s="159"/>
      <c r="G452" s="160"/>
      <c r="H452" s="159"/>
      <c r="I452" s="159"/>
      <c r="K452" s="161"/>
      <c r="S452" s="157"/>
    </row>
    <row r="453" spans="1:19" s="158" customFormat="1" x14ac:dyDescent="0.2">
      <c r="A453" s="157"/>
      <c r="E453" s="159"/>
      <c r="F453" s="159"/>
      <c r="G453" s="160"/>
      <c r="H453" s="159"/>
      <c r="I453" s="159"/>
      <c r="K453" s="161"/>
      <c r="S453" s="157"/>
    </row>
    <row r="454" spans="1:19" s="158" customFormat="1" x14ac:dyDescent="0.2">
      <c r="A454" s="157"/>
      <c r="E454" s="159"/>
      <c r="F454" s="159"/>
      <c r="G454" s="160"/>
      <c r="H454" s="159"/>
      <c r="I454" s="159"/>
      <c r="K454" s="161"/>
      <c r="S454" s="157"/>
    </row>
    <row r="455" spans="1:19" s="158" customFormat="1" x14ac:dyDescent="0.2">
      <c r="A455" s="157"/>
      <c r="E455" s="159"/>
      <c r="F455" s="159"/>
      <c r="G455" s="160"/>
      <c r="H455" s="159"/>
      <c r="I455" s="159"/>
      <c r="K455" s="161"/>
      <c r="S455" s="157"/>
    </row>
    <row r="456" spans="1:19" s="158" customFormat="1" x14ac:dyDescent="0.2">
      <c r="A456" s="157"/>
      <c r="E456" s="159"/>
      <c r="F456" s="159"/>
      <c r="G456" s="160"/>
      <c r="H456" s="159"/>
      <c r="I456" s="159"/>
      <c r="K456" s="161"/>
      <c r="S456" s="157"/>
    </row>
    <row r="457" spans="1:19" s="158" customFormat="1" x14ac:dyDescent="0.2">
      <c r="A457" s="157"/>
      <c r="E457" s="159"/>
      <c r="F457" s="159"/>
      <c r="G457" s="160"/>
      <c r="H457" s="159"/>
      <c r="I457" s="159"/>
      <c r="K457" s="161"/>
      <c r="S457" s="157"/>
    </row>
    <row r="458" spans="1:19" s="158" customFormat="1" x14ac:dyDescent="0.2">
      <c r="A458" s="157"/>
      <c r="E458" s="159"/>
      <c r="F458" s="159"/>
      <c r="G458" s="160"/>
      <c r="H458" s="159"/>
      <c r="I458" s="159"/>
      <c r="K458" s="161"/>
      <c r="S458" s="157"/>
    </row>
    <row r="459" spans="1:19" s="158" customFormat="1" x14ac:dyDescent="0.2">
      <c r="A459" s="157"/>
      <c r="E459" s="159"/>
      <c r="F459" s="159"/>
      <c r="G459" s="160"/>
      <c r="H459" s="159"/>
      <c r="I459" s="159"/>
      <c r="K459" s="161"/>
      <c r="S459" s="157"/>
    </row>
    <row r="460" spans="1:19" s="158" customFormat="1" x14ac:dyDescent="0.2">
      <c r="A460" s="157"/>
      <c r="E460" s="159"/>
      <c r="F460" s="159"/>
      <c r="G460" s="160"/>
      <c r="H460" s="159"/>
      <c r="I460" s="159"/>
      <c r="K460" s="161"/>
      <c r="S460" s="157"/>
    </row>
    <row r="461" spans="1:19" s="158" customFormat="1" x14ac:dyDescent="0.2">
      <c r="A461" s="157"/>
      <c r="E461" s="159"/>
      <c r="F461" s="159"/>
      <c r="G461" s="160"/>
      <c r="H461" s="159"/>
      <c r="I461" s="159"/>
      <c r="K461" s="161"/>
      <c r="S461" s="157"/>
    </row>
    <row r="462" spans="1:19" s="158" customFormat="1" x14ac:dyDescent="0.2">
      <c r="A462" s="157"/>
      <c r="E462" s="159"/>
      <c r="F462" s="159"/>
      <c r="G462" s="160"/>
      <c r="H462" s="159"/>
      <c r="I462" s="159"/>
      <c r="K462" s="161"/>
      <c r="S462" s="157"/>
    </row>
    <row r="463" spans="1:19" s="158" customFormat="1" x14ac:dyDescent="0.2">
      <c r="A463" s="157"/>
      <c r="E463" s="159"/>
      <c r="F463" s="159"/>
      <c r="G463" s="160"/>
      <c r="H463" s="159"/>
      <c r="I463" s="159"/>
      <c r="K463" s="161"/>
      <c r="S463" s="157"/>
    </row>
    <row r="464" spans="1:19" s="158" customFormat="1" x14ac:dyDescent="0.2">
      <c r="A464" s="157"/>
      <c r="E464" s="159"/>
      <c r="F464" s="159"/>
      <c r="G464" s="160"/>
      <c r="H464" s="159"/>
      <c r="I464" s="159"/>
      <c r="K464" s="161"/>
      <c r="S464" s="157"/>
    </row>
    <row r="465" spans="1:19" s="158" customFormat="1" x14ac:dyDescent="0.2">
      <c r="A465" s="157"/>
      <c r="E465" s="159"/>
      <c r="F465" s="159"/>
      <c r="G465" s="160"/>
      <c r="H465" s="159"/>
      <c r="I465" s="159"/>
      <c r="K465" s="161"/>
      <c r="S465" s="157"/>
    </row>
    <row r="466" spans="1:19" s="158" customFormat="1" x14ac:dyDescent="0.2">
      <c r="A466" s="157"/>
      <c r="E466" s="159"/>
      <c r="F466" s="159"/>
      <c r="G466" s="160"/>
      <c r="H466" s="159"/>
      <c r="I466" s="159"/>
      <c r="K466" s="161"/>
      <c r="S466" s="157"/>
    </row>
    <row r="467" spans="1:19" s="158" customFormat="1" x14ac:dyDescent="0.2">
      <c r="A467" s="157"/>
      <c r="E467" s="159"/>
      <c r="F467" s="159"/>
      <c r="G467" s="160"/>
      <c r="H467" s="159"/>
      <c r="I467" s="159"/>
      <c r="K467" s="161"/>
      <c r="S467" s="157"/>
    </row>
    <row r="468" spans="1:19" s="158" customFormat="1" x14ac:dyDescent="0.2">
      <c r="A468" s="157"/>
      <c r="E468" s="159"/>
      <c r="F468" s="159"/>
      <c r="G468" s="160"/>
      <c r="H468" s="159"/>
      <c r="I468" s="159"/>
      <c r="K468" s="161"/>
      <c r="S468" s="157"/>
    </row>
    <row r="469" spans="1:19" s="158" customFormat="1" x14ac:dyDescent="0.2">
      <c r="A469" s="157"/>
      <c r="E469" s="159"/>
      <c r="F469" s="159"/>
      <c r="G469" s="160"/>
      <c r="H469" s="159"/>
      <c r="I469" s="159"/>
      <c r="K469" s="161"/>
      <c r="S469" s="157"/>
    </row>
    <row r="470" spans="1:19" s="158" customFormat="1" x14ac:dyDescent="0.2">
      <c r="A470" s="157"/>
      <c r="E470" s="159"/>
      <c r="F470" s="159"/>
      <c r="G470" s="160"/>
      <c r="H470" s="159"/>
      <c r="I470" s="159"/>
      <c r="K470" s="161"/>
      <c r="S470" s="157"/>
    </row>
    <row r="471" spans="1:19" s="158" customFormat="1" x14ac:dyDescent="0.2">
      <c r="A471" s="157"/>
      <c r="E471" s="159"/>
      <c r="F471" s="159"/>
      <c r="G471" s="160"/>
      <c r="H471" s="159"/>
      <c r="I471" s="159"/>
      <c r="K471" s="161"/>
      <c r="S471" s="157"/>
    </row>
    <row r="472" spans="1:19" s="158" customFormat="1" x14ac:dyDescent="0.2">
      <c r="A472" s="157"/>
      <c r="E472" s="159"/>
      <c r="F472" s="159"/>
      <c r="G472" s="160"/>
      <c r="H472" s="159"/>
      <c r="I472" s="159"/>
      <c r="K472" s="161"/>
      <c r="S472" s="157"/>
    </row>
    <row r="473" spans="1:19" s="158" customFormat="1" x14ac:dyDescent="0.2">
      <c r="A473" s="157"/>
      <c r="E473" s="159"/>
      <c r="F473" s="159"/>
      <c r="G473" s="160"/>
      <c r="H473" s="159"/>
      <c r="I473" s="159"/>
      <c r="K473" s="161"/>
      <c r="S473" s="157"/>
    </row>
    <row r="474" spans="1:19" s="158" customFormat="1" x14ac:dyDescent="0.2">
      <c r="A474" s="157"/>
      <c r="E474" s="159"/>
      <c r="F474" s="159"/>
      <c r="G474" s="160"/>
      <c r="H474" s="159"/>
      <c r="I474" s="159"/>
      <c r="K474" s="161"/>
      <c r="S474" s="157"/>
    </row>
    <row r="475" spans="1:19" s="158" customFormat="1" x14ac:dyDescent="0.2">
      <c r="A475" s="157"/>
      <c r="E475" s="159"/>
      <c r="F475" s="159"/>
      <c r="G475" s="160"/>
      <c r="H475" s="159"/>
      <c r="I475" s="159"/>
      <c r="K475" s="161"/>
      <c r="S475" s="157"/>
    </row>
    <row r="476" spans="1:19" s="158" customFormat="1" x14ac:dyDescent="0.2">
      <c r="A476" s="157"/>
      <c r="E476" s="159"/>
      <c r="F476" s="159"/>
      <c r="G476" s="160"/>
      <c r="H476" s="159"/>
      <c r="I476" s="159"/>
      <c r="K476" s="161"/>
      <c r="S476" s="157"/>
    </row>
    <row r="477" spans="1:19" s="158" customFormat="1" x14ac:dyDescent="0.2">
      <c r="A477" s="157"/>
      <c r="E477" s="159"/>
      <c r="F477" s="159"/>
      <c r="G477" s="160"/>
      <c r="H477" s="159"/>
      <c r="I477" s="159"/>
      <c r="K477" s="161"/>
      <c r="S477" s="157"/>
    </row>
    <row r="478" spans="1:19" s="158" customFormat="1" x14ac:dyDescent="0.2">
      <c r="A478" s="157"/>
      <c r="E478" s="159"/>
      <c r="F478" s="159"/>
      <c r="G478" s="160"/>
      <c r="H478" s="159"/>
      <c r="I478" s="159"/>
      <c r="K478" s="161"/>
      <c r="S478" s="157"/>
    </row>
    <row r="479" spans="1:19" s="158" customFormat="1" x14ac:dyDescent="0.2">
      <c r="A479" s="157"/>
      <c r="E479" s="159"/>
      <c r="F479" s="159"/>
      <c r="G479" s="160"/>
      <c r="H479" s="159"/>
      <c r="I479" s="159"/>
      <c r="K479" s="161"/>
      <c r="S479" s="157"/>
    </row>
    <row r="480" spans="1:19" s="158" customFormat="1" x14ac:dyDescent="0.2">
      <c r="A480" s="157"/>
      <c r="E480" s="159"/>
      <c r="F480" s="159"/>
      <c r="G480" s="160"/>
      <c r="H480" s="159"/>
      <c r="I480" s="159"/>
      <c r="K480" s="161"/>
      <c r="S480" s="157"/>
    </row>
    <row r="481" spans="1:19" s="158" customFormat="1" x14ac:dyDescent="0.2">
      <c r="A481" s="157"/>
      <c r="E481" s="159"/>
      <c r="F481" s="159"/>
      <c r="G481" s="160"/>
      <c r="H481" s="159"/>
      <c r="I481" s="159"/>
      <c r="K481" s="161"/>
      <c r="S481" s="157"/>
    </row>
    <row r="482" spans="1:19" s="158" customFormat="1" x14ac:dyDescent="0.2">
      <c r="A482" s="157"/>
      <c r="E482" s="159"/>
      <c r="F482" s="159"/>
      <c r="G482" s="160"/>
      <c r="H482" s="159"/>
      <c r="I482" s="159"/>
      <c r="K482" s="161"/>
      <c r="S482" s="157"/>
    </row>
    <row r="483" spans="1:19" s="158" customFormat="1" x14ac:dyDescent="0.2">
      <c r="A483" s="157"/>
      <c r="E483" s="159"/>
      <c r="F483" s="159"/>
      <c r="G483" s="160"/>
      <c r="H483" s="159"/>
      <c r="I483" s="159"/>
      <c r="K483" s="161"/>
      <c r="S483" s="157"/>
    </row>
    <row r="484" spans="1:19" s="158" customFormat="1" x14ac:dyDescent="0.2">
      <c r="A484" s="157"/>
      <c r="E484" s="159"/>
      <c r="F484" s="159"/>
      <c r="G484" s="160"/>
      <c r="H484" s="159"/>
      <c r="I484" s="159"/>
      <c r="K484" s="161"/>
      <c r="S484" s="157"/>
    </row>
    <row r="485" spans="1:19" s="158" customFormat="1" x14ac:dyDescent="0.2">
      <c r="A485" s="157"/>
      <c r="E485" s="159"/>
      <c r="F485" s="159"/>
      <c r="G485" s="160"/>
      <c r="H485" s="159"/>
      <c r="I485" s="159"/>
      <c r="K485" s="161"/>
      <c r="S485" s="157"/>
    </row>
    <row r="486" spans="1:19" s="158" customFormat="1" x14ac:dyDescent="0.2">
      <c r="A486" s="157"/>
      <c r="E486" s="159"/>
      <c r="F486" s="159"/>
      <c r="G486" s="160"/>
      <c r="H486" s="159"/>
      <c r="I486" s="159"/>
      <c r="K486" s="161"/>
      <c r="S486" s="157"/>
    </row>
    <row r="487" spans="1:19" s="158" customFormat="1" x14ac:dyDescent="0.2">
      <c r="A487" s="157"/>
      <c r="E487" s="159"/>
      <c r="F487" s="159"/>
      <c r="G487" s="160"/>
      <c r="H487" s="159"/>
      <c r="I487" s="159"/>
      <c r="K487" s="161"/>
      <c r="S487" s="157"/>
    </row>
    <row r="488" spans="1:19" s="158" customFormat="1" x14ac:dyDescent="0.2">
      <c r="A488" s="157"/>
      <c r="E488" s="159"/>
      <c r="F488" s="159"/>
      <c r="G488" s="160"/>
      <c r="H488" s="159"/>
      <c r="I488" s="159"/>
      <c r="K488" s="161"/>
      <c r="S488" s="157"/>
    </row>
    <row r="489" spans="1:19" s="158" customFormat="1" x14ac:dyDescent="0.2">
      <c r="A489" s="157"/>
      <c r="E489" s="159"/>
      <c r="F489" s="159"/>
      <c r="G489" s="160"/>
      <c r="H489" s="159"/>
      <c r="I489" s="159"/>
      <c r="K489" s="161"/>
      <c r="S489" s="157"/>
    </row>
    <row r="490" spans="1:19" s="158" customFormat="1" x14ac:dyDescent="0.2">
      <c r="A490" s="157"/>
      <c r="E490" s="159"/>
      <c r="F490" s="159"/>
      <c r="G490" s="160"/>
      <c r="H490" s="159"/>
      <c r="I490" s="159"/>
      <c r="K490" s="161"/>
      <c r="S490" s="157"/>
    </row>
    <row r="491" spans="1:19" s="158" customFormat="1" x14ac:dyDescent="0.2">
      <c r="A491" s="157"/>
      <c r="E491" s="159"/>
      <c r="F491" s="159"/>
      <c r="G491" s="160"/>
      <c r="H491" s="159"/>
      <c r="I491" s="159"/>
      <c r="K491" s="161"/>
      <c r="S491" s="157"/>
    </row>
    <row r="492" spans="1:19" s="158" customFormat="1" x14ac:dyDescent="0.2">
      <c r="A492" s="157"/>
      <c r="E492" s="159"/>
      <c r="F492" s="159"/>
      <c r="G492" s="160"/>
      <c r="H492" s="159"/>
      <c r="I492" s="159"/>
      <c r="K492" s="161"/>
      <c r="S492" s="157"/>
    </row>
    <row r="493" spans="1:19" s="158" customFormat="1" x14ac:dyDescent="0.2">
      <c r="A493" s="157"/>
      <c r="E493" s="159"/>
      <c r="F493" s="159"/>
      <c r="G493" s="160"/>
      <c r="H493" s="159"/>
      <c r="I493" s="159"/>
      <c r="K493" s="161"/>
      <c r="S493" s="157"/>
    </row>
    <row r="494" spans="1:19" s="158" customFormat="1" x14ac:dyDescent="0.2">
      <c r="A494" s="157"/>
      <c r="E494" s="159"/>
      <c r="F494" s="159"/>
      <c r="G494" s="160"/>
      <c r="H494" s="159"/>
      <c r="I494" s="159"/>
      <c r="K494" s="161"/>
      <c r="S494" s="157"/>
    </row>
    <row r="495" spans="1:19" s="158" customFormat="1" x14ac:dyDescent="0.2">
      <c r="A495" s="157"/>
      <c r="E495" s="159"/>
      <c r="F495" s="159"/>
      <c r="G495" s="160"/>
      <c r="H495" s="159"/>
      <c r="I495" s="159"/>
      <c r="K495" s="161"/>
      <c r="S495" s="157"/>
    </row>
    <row r="496" spans="1:19" s="158" customFormat="1" x14ac:dyDescent="0.2">
      <c r="A496" s="157"/>
      <c r="E496" s="159"/>
      <c r="F496" s="159"/>
      <c r="G496" s="160"/>
      <c r="H496" s="159"/>
      <c r="I496" s="159"/>
      <c r="K496" s="161"/>
      <c r="S496" s="157"/>
    </row>
    <row r="497" spans="1:19" s="158" customFormat="1" x14ac:dyDescent="0.2">
      <c r="A497" s="157"/>
      <c r="E497" s="159"/>
      <c r="F497" s="159"/>
      <c r="G497" s="160"/>
      <c r="H497" s="159"/>
      <c r="I497" s="159"/>
      <c r="K497" s="161"/>
      <c r="S497" s="157"/>
    </row>
    <row r="498" spans="1:19" s="158" customFormat="1" x14ac:dyDescent="0.2">
      <c r="A498" s="157"/>
      <c r="E498" s="159"/>
      <c r="F498" s="159"/>
      <c r="G498" s="160"/>
      <c r="H498" s="159"/>
      <c r="I498" s="159"/>
      <c r="K498" s="161"/>
      <c r="S498" s="157"/>
    </row>
    <row r="499" spans="1:19" s="158" customFormat="1" x14ac:dyDescent="0.2">
      <c r="A499" s="157"/>
      <c r="E499" s="159"/>
      <c r="F499" s="159"/>
      <c r="G499" s="160"/>
      <c r="H499" s="159"/>
      <c r="I499" s="159"/>
      <c r="K499" s="161"/>
      <c r="S499" s="157"/>
    </row>
    <row r="500" spans="1:19" s="158" customFormat="1" x14ac:dyDescent="0.2">
      <c r="A500" s="157"/>
      <c r="E500" s="159"/>
      <c r="F500" s="159"/>
      <c r="G500" s="160"/>
      <c r="H500" s="159"/>
      <c r="I500" s="159"/>
      <c r="K500" s="161"/>
      <c r="S500" s="157"/>
    </row>
    <row r="501" spans="1:19" s="158" customFormat="1" x14ac:dyDescent="0.2">
      <c r="A501" s="157"/>
      <c r="E501" s="159"/>
      <c r="F501" s="159"/>
      <c r="G501" s="160"/>
      <c r="H501" s="159"/>
      <c r="I501" s="159"/>
      <c r="K501" s="161"/>
      <c r="S501" s="157"/>
    </row>
    <row r="502" spans="1:19" s="158" customFormat="1" x14ac:dyDescent="0.2">
      <c r="A502" s="157"/>
      <c r="E502" s="159"/>
      <c r="F502" s="159"/>
      <c r="G502" s="160"/>
      <c r="H502" s="159"/>
      <c r="I502" s="159"/>
      <c r="K502" s="161"/>
      <c r="S502" s="157"/>
    </row>
    <row r="503" spans="1:19" s="158" customFormat="1" x14ac:dyDescent="0.2">
      <c r="A503" s="157"/>
      <c r="E503" s="159"/>
      <c r="F503" s="159"/>
      <c r="G503" s="160"/>
      <c r="H503" s="159"/>
      <c r="I503" s="159"/>
      <c r="K503" s="161"/>
      <c r="S503" s="157"/>
    </row>
    <row r="504" spans="1:19" s="158" customFormat="1" x14ac:dyDescent="0.2">
      <c r="A504" s="157"/>
      <c r="E504" s="159"/>
      <c r="F504" s="159"/>
      <c r="G504" s="160"/>
      <c r="H504" s="159"/>
      <c r="I504" s="159"/>
      <c r="K504" s="161"/>
      <c r="S504" s="157"/>
    </row>
    <row r="505" spans="1:19" s="158" customFormat="1" x14ac:dyDescent="0.2">
      <c r="A505" s="157"/>
      <c r="E505" s="159"/>
      <c r="F505" s="159"/>
      <c r="G505" s="160"/>
      <c r="H505" s="159"/>
      <c r="I505" s="159"/>
      <c r="K505" s="161"/>
      <c r="S505" s="157"/>
    </row>
    <row r="506" spans="1:19" s="158" customFormat="1" x14ac:dyDescent="0.2">
      <c r="A506" s="157"/>
      <c r="E506" s="159"/>
      <c r="F506" s="159"/>
      <c r="G506" s="160"/>
      <c r="H506" s="159"/>
      <c r="I506" s="159"/>
      <c r="K506" s="161"/>
      <c r="S506" s="157"/>
    </row>
    <row r="507" spans="1:19" s="158" customFormat="1" x14ac:dyDescent="0.2">
      <c r="A507" s="157"/>
      <c r="E507" s="159"/>
      <c r="F507" s="159"/>
      <c r="G507" s="160"/>
      <c r="H507" s="159"/>
      <c r="I507" s="159"/>
      <c r="K507" s="161"/>
      <c r="S507" s="157"/>
    </row>
    <row r="508" spans="1:19" s="158" customFormat="1" x14ac:dyDescent="0.2">
      <c r="A508" s="157"/>
      <c r="E508" s="159"/>
      <c r="F508" s="159"/>
      <c r="G508" s="160"/>
      <c r="H508" s="159"/>
      <c r="I508" s="159"/>
      <c r="K508" s="161"/>
      <c r="S508" s="157"/>
    </row>
    <row r="509" spans="1:19" s="158" customFormat="1" x14ac:dyDescent="0.2">
      <c r="A509" s="157"/>
      <c r="E509" s="159"/>
      <c r="F509" s="159"/>
      <c r="G509" s="160"/>
      <c r="H509" s="159"/>
      <c r="I509" s="159"/>
      <c r="K509" s="161"/>
      <c r="S509" s="157"/>
    </row>
    <row r="510" spans="1:19" s="158" customFormat="1" x14ac:dyDescent="0.2">
      <c r="A510" s="157"/>
      <c r="E510" s="159"/>
      <c r="F510" s="159"/>
      <c r="G510" s="160"/>
      <c r="H510" s="159"/>
      <c r="I510" s="159"/>
      <c r="K510" s="161"/>
      <c r="S510" s="157"/>
    </row>
    <row r="511" spans="1:19" s="158" customFormat="1" x14ac:dyDescent="0.2">
      <c r="A511" s="157"/>
      <c r="E511" s="159"/>
      <c r="F511" s="159"/>
      <c r="G511" s="160"/>
      <c r="H511" s="159"/>
      <c r="I511" s="159"/>
      <c r="K511" s="161"/>
      <c r="S511" s="157"/>
    </row>
    <row r="512" spans="1:19" s="158" customFormat="1" x14ac:dyDescent="0.2">
      <c r="A512" s="157"/>
      <c r="E512" s="159"/>
      <c r="F512" s="159"/>
      <c r="G512" s="160"/>
      <c r="H512" s="159"/>
      <c r="I512" s="159"/>
      <c r="K512" s="161"/>
      <c r="S512" s="157"/>
    </row>
    <row r="513" spans="1:19" s="158" customFormat="1" x14ac:dyDescent="0.2">
      <c r="A513" s="157"/>
      <c r="E513" s="159"/>
      <c r="F513" s="159"/>
      <c r="G513" s="160"/>
      <c r="H513" s="159"/>
      <c r="I513" s="159"/>
      <c r="K513" s="161"/>
      <c r="S513" s="157"/>
    </row>
    <row r="514" spans="1:19" s="158" customFormat="1" x14ac:dyDescent="0.2">
      <c r="A514" s="157"/>
      <c r="E514" s="159"/>
      <c r="F514" s="159"/>
      <c r="G514" s="160"/>
      <c r="H514" s="159"/>
      <c r="I514" s="159"/>
      <c r="K514" s="161"/>
      <c r="S514" s="157"/>
    </row>
    <row r="515" spans="1:19" s="158" customFormat="1" x14ac:dyDescent="0.2">
      <c r="A515" s="157"/>
      <c r="E515" s="159"/>
      <c r="F515" s="159"/>
      <c r="G515" s="160"/>
      <c r="H515" s="159"/>
      <c r="I515" s="159"/>
      <c r="K515" s="161"/>
      <c r="S515" s="157"/>
    </row>
    <row r="516" spans="1:19" s="158" customFormat="1" x14ac:dyDescent="0.2">
      <c r="A516" s="157"/>
      <c r="E516" s="159"/>
      <c r="F516" s="159"/>
      <c r="G516" s="160"/>
      <c r="H516" s="159"/>
      <c r="I516" s="159"/>
      <c r="K516" s="161"/>
      <c r="S516" s="157"/>
    </row>
    <row r="517" spans="1:19" s="158" customFormat="1" x14ac:dyDescent="0.2">
      <c r="A517" s="157"/>
      <c r="E517" s="159"/>
      <c r="F517" s="159"/>
      <c r="G517" s="160"/>
      <c r="H517" s="159"/>
      <c r="I517" s="159"/>
      <c r="K517" s="161"/>
      <c r="S517" s="157"/>
    </row>
    <row r="518" spans="1:19" s="158" customFormat="1" x14ac:dyDescent="0.2">
      <c r="A518" s="157"/>
      <c r="E518" s="159"/>
      <c r="F518" s="159"/>
      <c r="G518" s="160"/>
      <c r="H518" s="159"/>
      <c r="I518" s="159"/>
      <c r="K518" s="161"/>
      <c r="S518" s="157"/>
    </row>
    <row r="519" spans="1:19" s="158" customFormat="1" x14ac:dyDescent="0.2">
      <c r="A519" s="157"/>
      <c r="E519" s="159"/>
      <c r="F519" s="159"/>
      <c r="G519" s="160"/>
      <c r="H519" s="159"/>
      <c r="I519" s="159"/>
      <c r="K519" s="161"/>
      <c r="S519" s="157"/>
    </row>
    <row r="520" spans="1:19" s="158" customFormat="1" x14ac:dyDescent="0.2">
      <c r="A520" s="157"/>
      <c r="E520" s="159"/>
      <c r="F520" s="159"/>
      <c r="G520" s="160"/>
      <c r="H520" s="159"/>
      <c r="I520" s="159"/>
      <c r="K520" s="161"/>
      <c r="S520" s="157"/>
    </row>
    <row r="521" spans="1:19" s="158" customFormat="1" x14ac:dyDescent="0.2">
      <c r="A521" s="157"/>
      <c r="E521" s="159"/>
      <c r="F521" s="159"/>
      <c r="G521" s="160"/>
      <c r="H521" s="159"/>
      <c r="I521" s="159"/>
      <c r="K521" s="161"/>
      <c r="S521" s="157"/>
    </row>
    <row r="522" spans="1:19" s="158" customFormat="1" x14ac:dyDescent="0.2">
      <c r="A522" s="157"/>
      <c r="E522" s="159"/>
      <c r="F522" s="159"/>
      <c r="G522" s="160"/>
      <c r="H522" s="159"/>
      <c r="I522" s="159"/>
      <c r="K522" s="161"/>
      <c r="S522" s="157"/>
    </row>
    <row r="523" spans="1:19" s="158" customFormat="1" x14ac:dyDescent="0.2">
      <c r="A523" s="157"/>
      <c r="E523" s="159"/>
      <c r="F523" s="159"/>
      <c r="G523" s="160"/>
      <c r="H523" s="159"/>
      <c r="I523" s="159"/>
      <c r="K523" s="161"/>
      <c r="S523" s="157"/>
    </row>
    <row r="524" spans="1:19" s="158" customFormat="1" x14ac:dyDescent="0.2">
      <c r="A524" s="157"/>
      <c r="E524" s="159"/>
      <c r="F524" s="159"/>
      <c r="G524" s="160"/>
      <c r="H524" s="159"/>
      <c r="I524" s="159"/>
      <c r="K524" s="161"/>
      <c r="S524" s="157"/>
    </row>
    <row r="525" spans="1:19" s="158" customFormat="1" x14ac:dyDescent="0.2">
      <c r="A525" s="157"/>
      <c r="E525" s="159"/>
      <c r="F525" s="159"/>
      <c r="G525" s="160"/>
      <c r="H525" s="159"/>
      <c r="I525" s="159"/>
      <c r="K525" s="161"/>
      <c r="S525" s="157"/>
    </row>
    <row r="526" spans="1:19" s="158" customFormat="1" x14ac:dyDescent="0.2">
      <c r="A526" s="157"/>
      <c r="E526" s="159"/>
      <c r="F526" s="159"/>
      <c r="G526" s="160"/>
      <c r="H526" s="159"/>
      <c r="I526" s="159"/>
      <c r="K526" s="161"/>
      <c r="S526" s="157"/>
    </row>
    <row r="527" spans="1:19" s="158" customFormat="1" x14ac:dyDescent="0.2">
      <c r="A527" s="157"/>
      <c r="E527" s="159"/>
      <c r="F527" s="159"/>
      <c r="G527" s="160"/>
      <c r="H527" s="159"/>
      <c r="I527" s="159"/>
      <c r="K527" s="161"/>
      <c r="S527" s="157"/>
    </row>
    <row r="528" spans="1:19" s="158" customFormat="1" x14ac:dyDescent="0.2">
      <c r="A528" s="157"/>
      <c r="E528" s="159"/>
      <c r="F528" s="159"/>
      <c r="G528" s="160"/>
      <c r="H528" s="159"/>
      <c r="I528" s="159"/>
      <c r="K528" s="161"/>
      <c r="S528" s="157"/>
    </row>
    <row r="529" spans="1:19" s="158" customFormat="1" x14ac:dyDescent="0.2">
      <c r="A529" s="157"/>
      <c r="E529" s="159"/>
      <c r="F529" s="159"/>
      <c r="G529" s="160"/>
      <c r="H529" s="159"/>
      <c r="I529" s="159"/>
      <c r="K529" s="161"/>
      <c r="S529" s="157"/>
    </row>
    <row r="530" spans="1:19" s="158" customFormat="1" x14ac:dyDescent="0.2">
      <c r="A530" s="157"/>
      <c r="E530" s="159"/>
      <c r="F530" s="159"/>
      <c r="G530" s="160"/>
      <c r="H530" s="159"/>
      <c r="I530" s="159"/>
      <c r="K530" s="161"/>
      <c r="S530" s="157"/>
    </row>
    <row r="531" spans="1:19" s="158" customFormat="1" x14ac:dyDescent="0.2">
      <c r="A531" s="157"/>
      <c r="E531" s="159"/>
      <c r="F531" s="159"/>
      <c r="G531" s="160"/>
      <c r="H531" s="159"/>
      <c r="I531" s="159"/>
      <c r="K531" s="161"/>
      <c r="S531" s="157"/>
    </row>
    <row r="532" spans="1:19" s="158" customFormat="1" x14ac:dyDescent="0.2">
      <c r="A532" s="157"/>
      <c r="E532" s="159"/>
      <c r="F532" s="159"/>
      <c r="G532" s="160"/>
      <c r="H532" s="159"/>
      <c r="I532" s="159"/>
      <c r="K532" s="161"/>
      <c r="S532" s="157"/>
    </row>
    <row r="533" spans="1:19" s="158" customFormat="1" x14ac:dyDescent="0.2">
      <c r="A533" s="157"/>
      <c r="E533" s="159"/>
      <c r="F533" s="159"/>
      <c r="G533" s="160"/>
      <c r="H533" s="159"/>
      <c r="I533" s="159"/>
      <c r="K533" s="161"/>
      <c r="S533" s="157"/>
    </row>
    <row r="534" spans="1:19" s="158" customFormat="1" x14ac:dyDescent="0.2">
      <c r="A534" s="157"/>
      <c r="E534" s="159"/>
      <c r="F534" s="159"/>
      <c r="G534" s="160"/>
      <c r="H534" s="159"/>
      <c r="I534" s="159"/>
      <c r="K534" s="161"/>
      <c r="S534" s="157"/>
    </row>
    <row r="535" spans="1:19" s="158" customFormat="1" x14ac:dyDescent="0.2">
      <c r="A535" s="157"/>
      <c r="E535" s="159"/>
      <c r="F535" s="159"/>
      <c r="G535" s="160"/>
      <c r="H535" s="159"/>
      <c r="I535" s="159"/>
      <c r="K535" s="161"/>
      <c r="S535" s="157"/>
    </row>
    <row r="536" spans="1:19" s="158" customFormat="1" x14ac:dyDescent="0.2">
      <c r="A536" s="157"/>
      <c r="E536" s="159"/>
      <c r="F536" s="159"/>
      <c r="G536" s="160"/>
      <c r="H536" s="159"/>
      <c r="I536" s="159"/>
      <c r="K536" s="161"/>
      <c r="S536" s="157"/>
    </row>
    <row r="537" spans="1:19" s="158" customFormat="1" x14ac:dyDescent="0.2">
      <c r="A537" s="157"/>
      <c r="E537" s="159"/>
      <c r="F537" s="159"/>
      <c r="G537" s="160"/>
      <c r="H537" s="159"/>
      <c r="I537" s="159"/>
      <c r="K537" s="161"/>
      <c r="S537" s="157"/>
    </row>
    <row r="538" spans="1:19" s="158" customFormat="1" x14ac:dyDescent="0.2">
      <c r="A538" s="157"/>
      <c r="E538" s="159"/>
      <c r="F538" s="159"/>
      <c r="G538" s="160"/>
      <c r="H538" s="159"/>
      <c r="I538" s="159"/>
      <c r="K538" s="161"/>
      <c r="S538" s="157"/>
    </row>
    <row r="539" spans="1:19" s="158" customFormat="1" x14ac:dyDescent="0.2">
      <c r="A539" s="157"/>
      <c r="E539" s="159"/>
      <c r="F539" s="159"/>
      <c r="G539" s="160"/>
      <c r="H539" s="159"/>
      <c r="I539" s="159"/>
      <c r="K539" s="161"/>
      <c r="S539" s="157"/>
    </row>
    <row r="540" spans="1:19" s="158" customFormat="1" x14ac:dyDescent="0.2">
      <c r="A540" s="157"/>
      <c r="E540" s="159"/>
      <c r="F540" s="159"/>
      <c r="G540" s="160"/>
      <c r="H540" s="159"/>
      <c r="I540" s="159"/>
      <c r="K540" s="161"/>
      <c r="S540" s="157"/>
    </row>
    <row r="541" spans="1:19" s="158" customFormat="1" x14ac:dyDescent="0.2">
      <c r="A541" s="157"/>
      <c r="E541" s="159"/>
      <c r="F541" s="159"/>
      <c r="G541" s="160"/>
      <c r="H541" s="159"/>
      <c r="I541" s="159"/>
      <c r="K541" s="161"/>
      <c r="S541" s="157"/>
    </row>
    <row r="542" spans="1:19" s="158" customFormat="1" x14ac:dyDescent="0.2">
      <c r="A542" s="157"/>
      <c r="E542" s="159"/>
      <c r="F542" s="159"/>
      <c r="G542" s="160"/>
      <c r="H542" s="159"/>
      <c r="I542" s="159"/>
      <c r="K542" s="161"/>
      <c r="S542" s="157"/>
    </row>
    <row r="543" spans="1:19" s="158" customFormat="1" x14ac:dyDescent="0.2">
      <c r="A543" s="157"/>
      <c r="E543" s="159"/>
      <c r="F543" s="159"/>
      <c r="G543" s="160"/>
      <c r="H543" s="159"/>
      <c r="I543" s="159"/>
      <c r="K543" s="161"/>
      <c r="S543" s="157"/>
    </row>
    <row r="544" spans="1:19" s="158" customFormat="1" x14ac:dyDescent="0.2">
      <c r="A544" s="157"/>
      <c r="E544" s="159"/>
      <c r="F544" s="159"/>
      <c r="G544" s="160"/>
      <c r="H544" s="159"/>
      <c r="I544" s="159"/>
      <c r="K544" s="161"/>
      <c r="S544" s="157"/>
    </row>
    <row r="545" spans="1:19" s="158" customFormat="1" x14ac:dyDescent="0.2">
      <c r="A545" s="157"/>
      <c r="E545" s="159"/>
      <c r="F545" s="159"/>
      <c r="G545" s="160"/>
      <c r="H545" s="159"/>
      <c r="I545" s="159"/>
      <c r="K545" s="161"/>
      <c r="S545" s="157"/>
    </row>
    <row r="546" spans="1:19" s="158" customFormat="1" x14ac:dyDescent="0.2">
      <c r="A546" s="157"/>
      <c r="E546" s="159"/>
      <c r="F546" s="159"/>
      <c r="G546" s="160"/>
      <c r="H546" s="159"/>
      <c r="I546" s="159"/>
      <c r="K546" s="161"/>
      <c r="S546" s="157"/>
    </row>
    <row r="547" spans="1:19" s="158" customFormat="1" x14ac:dyDescent="0.2">
      <c r="A547" s="157"/>
      <c r="E547" s="159"/>
      <c r="F547" s="159"/>
      <c r="G547" s="160"/>
      <c r="H547" s="159"/>
      <c r="I547" s="159"/>
      <c r="K547" s="161"/>
      <c r="S547" s="157"/>
    </row>
    <row r="548" spans="1:19" s="158" customFormat="1" x14ac:dyDescent="0.2">
      <c r="A548" s="157"/>
      <c r="E548" s="159"/>
      <c r="F548" s="159"/>
      <c r="G548" s="160"/>
      <c r="H548" s="159"/>
      <c r="I548" s="159"/>
      <c r="K548" s="161"/>
      <c r="S548" s="157"/>
    </row>
    <row r="549" spans="1:19" s="158" customFormat="1" x14ac:dyDescent="0.2">
      <c r="A549" s="157"/>
      <c r="E549" s="159"/>
      <c r="F549" s="159"/>
      <c r="G549" s="160"/>
      <c r="H549" s="159"/>
      <c r="I549" s="159"/>
      <c r="K549" s="161"/>
      <c r="S549" s="157"/>
    </row>
    <row r="550" spans="1:19" s="158" customFormat="1" x14ac:dyDescent="0.2">
      <c r="A550" s="157"/>
      <c r="E550" s="159"/>
      <c r="F550" s="159"/>
      <c r="G550" s="160"/>
      <c r="H550" s="159"/>
      <c r="I550" s="159"/>
      <c r="K550" s="161"/>
      <c r="S550" s="157"/>
    </row>
    <row r="551" spans="1:19" s="158" customFormat="1" x14ac:dyDescent="0.2">
      <c r="A551" s="157"/>
      <c r="E551" s="159"/>
      <c r="F551" s="159"/>
      <c r="G551" s="160"/>
      <c r="H551" s="159"/>
      <c r="I551" s="159"/>
      <c r="K551" s="161"/>
      <c r="S551" s="157"/>
    </row>
    <row r="552" spans="1:19" s="158" customFormat="1" x14ac:dyDescent="0.2">
      <c r="A552" s="157"/>
      <c r="E552" s="159"/>
      <c r="F552" s="159"/>
      <c r="G552" s="160"/>
      <c r="H552" s="159"/>
      <c r="I552" s="159"/>
      <c r="K552" s="161"/>
      <c r="S552" s="157"/>
    </row>
    <row r="553" spans="1:19" s="158" customFormat="1" x14ac:dyDescent="0.2">
      <c r="A553" s="157"/>
      <c r="E553" s="159"/>
      <c r="F553" s="159"/>
      <c r="G553" s="160"/>
      <c r="H553" s="159"/>
      <c r="I553" s="159"/>
      <c r="K553" s="161"/>
      <c r="S553" s="157"/>
    </row>
    <row r="554" spans="1:19" s="158" customFormat="1" x14ac:dyDescent="0.2">
      <c r="A554" s="157"/>
      <c r="E554" s="159"/>
      <c r="F554" s="159"/>
      <c r="G554" s="160"/>
      <c r="H554" s="159"/>
      <c r="I554" s="159"/>
      <c r="K554" s="161"/>
      <c r="S554" s="157"/>
    </row>
    <row r="555" spans="1:19" s="158" customFormat="1" x14ac:dyDescent="0.2">
      <c r="A555" s="157"/>
      <c r="E555" s="159"/>
      <c r="F555" s="159"/>
      <c r="G555" s="160"/>
      <c r="H555" s="159"/>
      <c r="I555" s="159"/>
      <c r="K555" s="161"/>
      <c r="S555" s="157"/>
    </row>
    <row r="556" spans="1:19" s="158" customFormat="1" x14ac:dyDescent="0.2">
      <c r="A556" s="157"/>
      <c r="E556" s="159"/>
      <c r="F556" s="159"/>
      <c r="G556" s="160"/>
      <c r="H556" s="159"/>
      <c r="I556" s="159"/>
      <c r="K556" s="161"/>
      <c r="S556" s="157"/>
    </row>
    <row r="557" spans="1:19" s="158" customFormat="1" x14ac:dyDescent="0.2">
      <c r="A557" s="157"/>
      <c r="E557" s="159"/>
      <c r="F557" s="159"/>
      <c r="G557" s="160"/>
      <c r="H557" s="159"/>
      <c r="I557" s="159"/>
      <c r="K557" s="161"/>
      <c r="S557" s="157"/>
    </row>
    <row r="558" spans="1:19" s="158" customFormat="1" x14ac:dyDescent="0.2">
      <c r="A558" s="157"/>
      <c r="E558" s="159"/>
      <c r="F558" s="159"/>
      <c r="G558" s="160"/>
      <c r="H558" s="159"/>
      <c r="I558" s="159"/>
      <c r="K558" s="161"/>
      <c r="S558" s="157"/>
    </row>
    <row r="559" spans="1:19" s="158" customFormat="1" x14ac:dyDescent="0.2">
      <c r="A559" s="157"/>
      <c r="E559" s="159"/>
      <c r="F559" s="159"/>
      <c r="G559" s="160"/>
      <c r="H559" s="159"/>
      <c r="I559" s="159"/>
      <c r="K559" s="161"/>
      <c r="S559" s="157"/>
    </row>
    <row r="560" spans="1:19" s="158" customFormat="1" x14ac:dyDescent="0.2">
      <c r="A560" s="157"/>
      <c r="E560" s="159"/>
      <c r="F560" s="159"/>
      <c r="G560" s="160"/>
      <c r="H560" s="159"/>
      <c r="I560" s="159"/>
      <c r="K560" s="161"/>
      <c r="S560" s="157"/>
    </row>
    <row r="561" spans="1:19" s="158" customFormat="1" x14ac:dyDescent="0.2">
      <c r="A561" s="157"/>
      <c r="E561" s="159"/>
      <c r="F561" s="159"/>
      <c r="G561" s="160"/>
      <c r="H561" s="159"/>
      <c r="I561" s="159"/>
      <c r="K561" s="161"/>
      <c r="S561" s="157"/>
    </row>
    <row r="562" spans="1:19" s="158" customFormat="1" x14ac:dyDescent="0.2">
      <c r="A562" s="157"/>
      <c r="E562" s="159"/>
      <c r="F562" s="159"/>
      <c r="G562" s="160"/>
      <c r="H562" s="159"/>
      <c r="I562" s="159"/>
      <c r="K562" s="161"/>
      <c r="S562" s="157"/>
    </row>
    <row r="563" spans="1:19" s="158" customFormat="1" x14ac:dyDescent="0.2">
      <c r="A563" s="157"/>
      <c r="E563" s="159"/>
      <c r="F563" s="159"/>
      <c r="G563" s="160"/>
      <c r="H563" s="159"/>
      <c r="I563" s="159"/>
      <c r="K563" s="161"/>
      <c r="S563" s="157"/>
    </row>
    <row r="564" spans="1:19" s="158" customFormat="1" x14ac:dyDescent="0.2">
      <c r="A564" s="157"/>
      <c r="E564" s="159"/>
      <c r="F564" s="159"/>
      <c r="G564" s="160"/>
      <c r="H564" s="159"/>
      <c r="I564" s="159"/>
      <c r="K564" s="161"/>
      <c r="S564" s="157"/>
    </row>
    <row r="565" spans="1:19" s="158" customFormat="1" x14ac:dyDescent="0.2">
      <c r="A565" s="157"/>
      <c r="E565" s="159"/>
      <c r="F565" s="159"/>
      <c r="G565" s="160"/>
      <c r="H565" s="159"/>
      <c r="I565" s="159"/>
      <c r="K565" s="161"/>
      <c r="S565" s="157"/>
    </row>
    <row r="566" spans="1:19" s="158" customFormat="1" x14ac:dyDescent="0.2">
      <c r="A566" s="157"/>
      <c r="E566" s="159"/>
      <c r="F566" s="159"/>
      <c r="G566" s="160"/>
      <c r="H566" s="159"/>
      <c r="I566" s="159"/>
      <c r="K566" s="161"/>
      <c r="S566" s="157"/>
    </row>
    <row r="567" spans="1:19" s="158" customFormat="1" x14ac:dyDescent="0.2">
      <c r="A567" s="157"/>
      <c r="E567" s="159"/>
      <c r="F567" s="159"/>
      <c r="G567" s="160"/>
      <c r="H567" s="159"/>
      <c r="I567" s="159"/>
      <c r="K567" s="161"/>
      <c r="S567" s="157"/>
    </row>
    <row r="568" spans="1:19" s="158" customFormat="1" x14ac:dyDescent="0.2">
      <c r="A568" s="157"/>
      <c r="E568" s="159"/>
      <c r="F568" s="159"/>
      <c r="G568" s="160"/>
      <c r="H568" s="159"/>
      <c r="I568" s="159"/>
      <c r="K568" s="161"/>
      <c r="S568" s="157"/>
    </row>
    <row r="569" spans="1:19" s="158" customFormat="1" x14ac:dyDescent="0.2">
      <c r="A569" s="157"/>
      <c r="E569" s="159"/>
      <c r="F569" s="159"/>
      <c r="G569" s="160"/>
      <c r="H569" s="159"/>
      <c r="I569" s="159"/>
      <c r="K569" s="161"/>
      <c r="S569" s="157"/>
    </row>
    <row r="570" spans="1:19" s="158" customFormat="1" x14ac:dyDescent="0.2">
      <c r="A570" s="157"/>
      <c r="E570" s="159"/>
      <c r="F570" s="159"/>
      <c r="G570" s="160"/>
      <c r="H570" s="159"/>
      <c r="I570" s="159"/>
      <c r="K570" s="161"/>
      <c r="S570" s="157"/>
    </row>
    <row r="571" spans="1:19" s="158" customFormat="1" x14ac:dyDescent="0.2">
      <c r="A571" s="157"/>
      <c r="E571" s="159"/>
      <c r="F571" s="159"/>
      <c r="G571" s="160"/>
      <c r="H571" s="159"/>
      <c r="I571" s="159"/>
      <c r="K571" s="161"/>
      <c r="S571" s="157"/>
    </row>
    <row r="572" spans="1:19" s="158" customFormat="1" x14ac:dyDescent="0.2">
      <c r="A572" s="157"/>
      <c r="E572" s="159"/>
      <c r="F572" s="159"/>
      <c r="G572" s="160"/>
      <c r="H572" s="159"/>
      <c r="I572" s="159"/>
      <c r="K572" s="161"/>
      <c r="S572" s="157"/>
    </row>
    <row r="573" spans="1:19" s="158" customFormat="1" x14ac:dyDescent="0.2">
      <c r="A573" s="157"/>
      <c r="E573" s="159"/>
      <c r="F573" s="159"/>
      <c r="G573" s="160"/>
      <c r="H573" s="159"/>
      <c r="I573" s="159"/>
      <c r="K573" s="161"/>
      <c r="S573" s="157"/>
    </row>
    <row r="574" spans="1:19" s="158" customFormat="1" x14ac:dyDescent="0.2">
      <c r="A574" s="157"/>
      <c r="E574" s="159"/>
      <c r="F574" s="159"/>
      <c r="G574" s="160"/>
      <c r="H574" s="159"/>
      <c r="I574" s="159"/>
      <c r="K574" s="161"/>
      <c r="S574" s="157"/>
    </row>
    <row r="575" spans="1:19" s="158" customFormat="1" x14ac:dyDescent="0.2">
      <c r="A575" s="157"/>
      <c r="E575" s="159"/>
      <c r="F575" s="159"/>
      <c r="G575" s="160"/>
      <c r="H575" s="159"/>
      <c r="I575" s="159"/>
      <c r="K575" s="161"/>
      <c r="S575" s="157"/>
    </row>
    <row r="576" spans="1:19" s="158" customFormat="1" x14ac:dyDescent="0.2">
      <c r="A576" s="157"/>
      <c r="E576" s="159"/>
      <c r="F576" s="159"/>
      <c r="G576" s="160"/>
      <c r="H576" s="159"/>
      <c r="I576" s="159"/>
      <c r="K576" s="161"/>
      <c r="S576" s="157"/>
    </row>
    <row r="577" spans="1:19" s="158" customFormat="1" x14ac:dyDescent="0.2">
      <c r="A577" s="157"/>
      <c r="E577" s="159"/>
      <c r="F577" s="159"/>
      <c r="G577" s="160"/>
      <c r="H577" s="159"/>
      <c r="I577" s="159"/>
      <c r="K577" s="161"/>
      <c r="S577" s="157"/>
    </row>
    <row r="578" spans="1:19" s="158" customFormat="1" x14ac:dyDescent="0.2">
      <c r="A578" s="157"/>
      <c r="E578" s="159"/>
      <c r="F578" s="159"/>
      <c r="G578" s="160"/>
      <c r="H578" s="159"/>
      <c r="I578" s="159"/>
      <c r="K578" s="161"/>
      <c r="S578" s="157"/>
    </row>
    <row r="579" spans="1:19" s="158" customFormat="1" x14ac:dyDescent="0.2">
      <c r="A579" s="157"/>
      <c r="E579" s="159"/>
      <c r="F579" s="159"/>
      <c r="G579" s="160"/>
      <c r="H579" s="159"/>
      <c r="I579" s="159"/>
      <c r="K579" s="161"/>
      <c r="S579" s="157"/>
    </row>
    <row r="580" spans="1:19" s="158" customFormat="1" x14ac:dyDescent="0.2">
      <c r="A580" s="157"/>
      <c r="E580" s="159"/>
      <c r="F580" s="159"/>
      <c r="G580" s="160"/>
      <c r="H580" s="159"/>
      <c r="I580" s="159"/>
      <c r="K580" s="161"/>
      <c r="S580" s="157"/>
    </row>
    <row r="581" spans="1:19" s="158" customFormat="1" x14ac:dyDescent="0.2">
      <c r="A581" s="157"/>
      <c r="E581" s="159"/>
      <c r="F581" s="159"/>
      <c r="G581" s="160"/>
      <c r="H581" s="159"/>
      <c r="I581" s="159"/>
      <c r="K581" s="161"/>
      <c r="S581" s="157"/>
    </row>
    <row r="582" spans="1:19" s="158" customFormat="1" x14ac:dyDescent="0.2">
      <c r="A582" s="157"/>
      <c r="E582" s="159"/>
      <c r="F582" s="159"/>
      <c r="G582" s="160"/>
      <c r="H582" s="159"/>
      <c r="I582" s="159"/>
      <c r="K582" s="161"/>
      <c r="S582" s="157"/>
    </row>
    <row r="583" spans="1:19" s="158" customFormat="1" x14ac:dyDescent="0.2">
      <c r="A583" s="157"/>
      <c r="E583" s="159"/>
      <c r="F583" s="159"/>
      <c r="G583" s="160"/>
      <c r="H583" s="159"/>
      <c r="I583" s="159"/>
      <c r="K583" s="161"/>
      <c r="S583" s="157"/>
    </row>
    <row r="584" spans="1:19" s="158" customFormat="1" x14ac:dyDescent="0.2">
      <c r="A584" s="157"/>
      <c r="E584" s="159"/>
      <c r="F584" s="159"/>
      <c r="G584" s="160"/>
      <c r="H584" s="159"/>
      <c r="I584" s="159"/>
      <c r="K584" s="161"/>
      <c r="S584" s="157"/>
    </row>
    <row r="585" spans="1:19" s="158" customFormat="1" x14ac:dyDescent="0.2">
      <c r="A585" s="157"/>
      <c r="E585" s="159"/>
      <c r="F585" s="159"/>
      <c r="G585" s="160"/>
      <c r="H585" s="159"/>
      <c r="I585" s="159"/>
      <c r="K585" s="161"/>
      <c r="S585" s="157"/>
    </row>
    <row r="586" spans="1:19" s="158" customFormat="1" x14ac:dyDescent="0.2">
      <c r="A586" s="157"/>
      <c r="E586" s="159"/>
      <c r="F586" s="159"/>
      <c r="G586" s="160"/>
      <c r="H586" s="159"/>
      <c r="I586" s="159"/>
      <c r="K586" s="161"/>
      <c r="S586" s="157"/>
    </row>
    <row r="587" spans="1:19" s="158" customFormat="1" x14ac:dyDescent="0.2">
      <c r="A587" s="157"/>
      <c r="E587" s="159"/>
      <c r="F587" s="159"/>
      <c r="G587" s="160"/>
      <c r="H587" s="159"/>
      <c r="I587" s="159"/>
      <c r="K587" s="161"/>
      <c r="S587" s="157"/>
    </row>
    <row r="588" spans="1:19" s="158" customFormat="1" x14ac:dyDescent="0.2">
      <c r="A588" s="157"/>
      <c r="E588" s="159"/>
      <c r="F588" s="159"/>
      <c r="G588" s="160"/>
      <c r="H588" s="159"/>
      <c r="I588" s="159"/>
      <c r="K588" s="161"/>
      <c r="S588" s="157"/>
    </row>
    <row r="589" spans="1:19" s="158" customFormat="1" x14ac:dyDescent="0.2">
      <c r="A589" s="157"/>
      <c r="E589" s="159"/>
      <c r="F589" s="159"/>
      <c r="G589" s="160"/>
      <c r="H589" s="159"/>
      <c r="I589" s="159"/>
      <c r="K589" s="161"/>
      <c r="S589" s="157"/>
    </row>
    <row r="590" spans="1:19" s="158" customFormat="1" x14ac:dyDescent="0.2">
      <c r="A590" s="157"/>
      <c r="E590" s="159"/>
      <c r="F590" s="159"/>
      <c r="G590" s="160"/>
      <c r="H590" s="159"/>
      <c r="I590" s="159"/>
      <c r="K590" s="161"/>
      <c r="S590" s="157"/>
    </row>
    <row r="591" spans="1:19" s="158" customFormat="1" x14ac:dyDescent="0.2">
      <c r="A591" s="157"/>
      <c r="E591" s="159"/>
      <c r="F591" s="159"/>
      <c r="G591" s="160"/>
      <c r="H591" s="159"/>
      <c r="I591" s="159"/>
      <c r="K591" s="161"/>
      <c r="S591" s="157"/>
    </row>
    <row r="592" spans="1:19" s="158" customFormat="1" x14ac:dyDescent="0.2">
      <c r="A592" s="157"/>
      <c r="E592" s="159"/>
      <c r="F592" s="159"/>
      <c r="G592" s="160"/>
      <c r="H592" s="159"/>
      <c r="I592" s="159"/>
      <c r="K592" s="161"/>
      <c r="S592" s="157"/>
    </row>
    <row r="593" spans="1:19" s="158" customFormat="1" x14ac:dyDescent="0.2">
      <c r="A593" s="157"/>
      <c r="E593" s="159"/>
      <c r="F593" s="159"/>
      <c r="G593" s="160"/>
      <c r="H593" s="159"/>
      <c r="I593" s="159"/>
      <c r="K593" s="161"/>
      <c r="S593" s="157"/>
    </row>
    <row r="594" spans="1:19" s="158" customFormat="1" x14ac:dyDescent="0.2">
      <c r="A594" s="157"/>
      <c r="E594" s="159"/>
      <c r="F594" s="159"/>
      <c r="G594" s="160"/>
      <c r="H594" s="159"/>
      <c r="I594" s="159"/>
      <c r="K594" s="161"/>
      <c r="S594" s="157"/>
    </row>
    <row r="595" spans="1:19" s="158" customFormat="1" x14ac:dyDescent="0.2">
      <c r="A595" s="157"/>
      <c r="E595" s="159"/>
      <c r="F595" s="159"/>
      <c r="G595" s="160"/>
      <c r="H595" s="159"/>
      <c r="I595" s="159"/>
      <c r="K595" s="161"/>
      <c r="S595" s="157"/>
    </row>
    <row r="596" spans="1:19" s="158" customFormat="1" x14ac:dyDescent="0.2">
      <c r="A596" s="157"/>
      <c r="E596" s="159"/>
      <c r="F596" s="159"/>
      <c r="G596" s="160"/>
      <c r="H596" s="159"/>
      <c r="I596" s="159"/>
      <c r="K596" s="161"/>
      <c r="S596" s="157"/>
    </row>
    <row r="597" spans="1:19" s="158" customFormat="1" x14ac:dyDescent="0.2">
      <c r="A597" s="157"/>
      <c r="E597" s="159"/>
      <c r="F597" s="159"/>
      <c r="G597" s="160"/>
      <c r="H597" s="159"/>
      <c r="I597" s="159"/>
      <c r="K597" s="161"/>
      <c r="S597" s="157"/>
    </row>
    <row r="598" spans="1:19" s="158" customFormat="1" x14ac:dyDescent="0.2">
      <c r="A598" s="157"/>
      <c r="E598" s="159"/>
      <c r="F598" s="159"/>
      <c r="G598" s="160"/>
      <c r="H598" s="159"/>
      <c r="I598" s="159"/>
      <c r="K598" s="161"/>
      <c r="S598" s="157"/>
    </row>
    <row r="599" spans="1:19" s="158" customFormat="1" x14ac:dyDescent="0.2">
      <c r="A599" s="157"/>
      <c r="E599" s="159"/>
      <c r="F599" s="159"/>
      <c r="G599" s="160"/>
      <c r="H599" s="159"/>
      <c r="I599" s="159"/>
      <c r="K599" s="161"/>
      <c r="S599" s="157"/>
    </row>
    <row r="600" spans="1:19" s="158" customFormat="1" x14ac:dyDescent="0.2">
      <c r="A600" s="157"/>
      <c r="E600" s="159"/>
      <c r="F600" s="159"/>
      <c r="G600" s="160"/>
      <c r="H600" s="159"/>
      <c r="I600" s="159"/>
      <c r="K600" s="161"/>
      <c r="S600" s="157"/>
    </row>
    <row r="601" spans="1:19" s="158" customFormat="1" x14ac:dyDescent="0.2">
      <c r="A601" s="157"/>
      <c r="E601" s="159"/>
      <c r="F601" s="159"/>
      <c r="G601" s="160"/>
      <c r="H601" s="159"/>
      <c r="I601" s="159"/>
      <c r="K601" s="161"/>
      <c r="S601" s="157"/>
    </row>
    <row r="602" spans="1:19" s="158" customFormat="1" x14ac:dyDescent="0.2">
      <c r="A602" s="157"/>
      <c r="E602" s="159"/>
      <c r="F602" s="159"/>
      <c r="G602" s="160"/>
      <c r="H602" s="159"/>
      <c r="I602" s="159"/>
      <c r="K602" s="161"/>
      <c r="S602" s="157"/>
    </row>
    <row r="603" spans="1:19" s="158" customFormat="1" x14ac:dyDescent="0.2">
      <c r="A603" s="157"/>
      <c r="E603" s="159"/>
      <c r="F603" s="159"/>
      <c r="G603" s="160"/>
      <c r="H603" s="159"/>
      <c r="I603" s="159"/>
      <c r="K603" s="161"/>
      <c r="S603" s="157"/>
    </row>
    <row r="604" spans="1:19" s="158" customFormat="1" x14ac:dyDescent="0.2">
      <c r="A604" s="157"/>
      <c r="E604" s="159"/>
      <c r="F604" s="159"/>
      <c r="G604" s="160"/>
      <c r="H604" s="159"/>
      <c r="I604" s="159"/>
      <c r="K604" s="161"/>
      <c r="S604" s="157"/>
    </row>
    <row r="605" spans="1:19" s="158" customFormat="1" x14ac:dyDescent="0.2">
      <c r="A605" s="157"/>
      <c r="E605" s="159"/>
      <c r="F605" s="159"/>
      <c r="G605" s="160"/>
      <c r="H605" s="159"/>
      <c r="I605" s="159"/>
      <c r="K605" s="161"/>
      <c r="S605" s="157"/>
    </row>
    <row r="606" spans="1:19" s="158" customFormat="1" x14ac:dyDescent="0.2">
      <c r="A606" s="157"/>
      <c r="E606" s="159"/>
      <c r="F606" s="159"/>
      <c r="G606" s="160"/>
      <c r="H606" s="159"/>
      <c r="I606" s="159"/>
      <c r="K606" s="161"/>
      <c r="S606" s="157"/>
    </row>
    <row r="607" spans="1:19" s="158" customFormat="1" x14ac:dyDescent="0.2">
      <c r="A607" s="157"/>
      <c r="E607" s="159"/>
      <c r="F607" s="159"/>
      <c r="G607" s="160"/>
      <c r="H607" s="159"/>
      <c r="I607" s="159"/>
      <c r="K607" s="161"/>
      <c r="S607" s="157"/>
    </row>
    <row r="608" spans="1:19" s="158" customFormat="1" x14ac:dyDescent="0.2">
      <c r="A608" s="157"/>
      <c r="E608" s="159"/>
      <c r="F608" s="159"/>
      <c r="G608" s="160"/>
      <c r="H608" s="159"/>
      <c r="I608" s="159"/>
      <c r="K608" s="161"/>
      <c r="S608" s="157"/>
    </row>
    <row r="609" spans="1:19" s="158" customFormat="1" x14ac:dyDescent="0.2">
      <c r="A609" s="157"/>
      <c r="E609" s="159"/>
      <c r="F609" s="159"/>
      <c r="G609" s="160"/>
      <c r="H609" s="159"/>
      <c r="I609" s="159"/>
      <c r="K609" s="161"/>
      <c r="S609" s="157"/>
    </row>
    <row r="610" spans="1:19" s="158" customFormat="1" x14ac:dyDescent="0.2">
      <c r="A610" s="157"/>
      <c r="E610" s="159"/>
      <c r="F610" s="159"/>
      <c r="G610" s="160"/>
      <c r="H610" s="159"/>
      <c r="I610" s="159"/>
      <c r="K610" s="161"/>
      <c r="S610" s="157"/>
    </row>
    <row r="611" spans="1:19" s="158" customFormat="1" x14ac:dyDescent="0.2">
      <c r="A611" s="157"/>
      <c r="E611" s="159"/>
      <c r="F611" s="159"/>
      <c r="G611" s="160"/>
      <c r="H611" s="159"/>
      <c r="I611" s="159"/>
      <c r="K611" s="161"/>
      <c r="S611" s="157"/>
    </row>
    <row r="612" spans="1:19" s="158" customFormat="1" x14ac:dyDescent="0.2">
      <c r="A612" s="157"/>
      <c r="E612" s="159"/>
      <c r="F612" s="159"/>
      <c r="G612" s="160"/>
      <c r="H612" s="159"/>
      <c r="I612" s="159"/>
      <c r="K612" s="161"/>
      <c r="S612" s="157"/>
    </row>
    <row r="613" spans="1:19" s="158" customFormat="1" x14ac:dyDescent="0.2">
      <c r="A613" s="157"/>
      <c r="E613" s="159"/>
      <c r="F613" s="159"/>
      <c r="G613" s="160"/>
      <c r="H613" s="159"/>
      <c r="I613" s="159"/>
      <c r="K613" s="161"/>
      <c r="S613" s="157"/>
    </row>
    <row r="614" spans="1:19" s="158" customFormat="1" x14ac:dyDescent="0.2">
      <c r="A614" s="157"/>
      <c r="E614" s="159"/>
      <c r="F614" s="159"/>
      <c r="G614" s="160"/>
      <c r="H614" s="159"/>
      <c r="I614" s="159"/>
      <c r="K614" s="161"/>
      <c r="S614" s="157"/>
    </row>
    <row r="615" spans="1:19" s="158" customFormat="1" x14ac:dyDescent="0.2">
      <c r="A615" s="157"/>
      <c r="E615" s="159"/>
      <c r="F615" s="159"/>
      <c r="G615" s="160"/>
      <c r="H615" s="159"/>
      <c r="I615" s="159"/>
      <c r="K615" s="161"/>
      <c r="S615" s="157"/>
    </row>
    <row r="616" spans="1:19" s="158" customFormat="1" x14ac:dyDescent="0.2">
      <c r="A616" s="157"/>
      <c r="E616" s="159"/>
      <c r="F616" s="159"/>
      <c r="G616" s="160"/>
      <c r="H616" s="159"/>
      <c r="I616" s="159"/>
      <c r="K616" s="161"/>
      <c r="S616" s="157"/>
    </row>
    <row r="617" spans="1:19" s="158" customFormat="1" x14ac:dyDescent="0.2">
      <c r="A617" s="157"/>
      <c r="E617" s="159"/>
      <c r="F617" s="159"/>
      <c r="G617" s="160"/>
      <c r="H617" s="159"/>
      <c r="I617" s="159"/>
      <c r="K617" s="161"/>
      <c r="S617" s="157"/>
    </row>
    <row r="618" spans="1:19" s="158" customFormat="1" x14ac:dyDescent="0.2">
      <c r="A618" s="157"/>
      <c r="E618" s="159"/>
      <c r="F618" s="159"/>
      <c r="G618" s="160"/>
      <c r="H618" s="159"/>
      <c r="I618" s="159"/>
      <c r="K618" s="161"/>
      <c r="S618" s="157"/>
    </row>
    <row r="619" spans="1:19" s="158" customFormat="1" x14ac:dyDescent="0.2">
      <c r="A619" s="157"/>
      <c r="E619" s="159"/>
      <c r="F619" s="159"/>
      <c r="G619" s="160"/>
      <c r="H619" s="159"/>
      <c r="I619" s="159"/>
      <c r="K619" s="161"/>
      <c r="S619" s="157"/>
    </row>
    <row r="620" spans="1:19" s="158" customFormat="1" x14ac:dyDescent="0.2">
      <c r="A620" s="157"/>
      <c r="E620" s="159"/>
      <c r="F620" s="159"/>
      <c r="G620" s="160"/>
      <c r="H620" s="159"/>
      <c r="I620" s="159"/>
      <c r="K620" s="161"/>
      <c r="S620" s="157"/>
    </row>
    <row r="621" spans="1:19" s="158" customFormat="1" x14ac:dyDescent="0.2">
      <c r="A621" s="157"/>
      <c r="E621" s="159"/>
      <c r="F621" s="159"/>
      <c r="G621" s="160"/>
      <c r="H621" s="159"/>
      <c r="I621" s="159"/>
      <c r="K621" s="161"/>
      <c r="S621" s="157"/>
    </row>
    <row r="622" spans="1:19" s="158" customFormat="1" x14ac:dyDescent="0.2">
      <c r="A622" s="157"/>
      <c r="E622" s="159"/>
      <c r="F622" s="159"/>
      <c r="G622" s="160"/>
      <c r="H622" s="159"/>
      <c r="I622" s="159"/>
      <c r="K622" s="161"/>
      <c r="S622" s="157"/>
    </row>
    <row r="623" spans="1:19" s="158" customFormat="1" x14ac:dyDescent="0.2">
      <c r="A623" s="157"/>
      <c r="E623" s="159"/>
      <c r="F623" s="159"/>
      <c r="G623" s="160"/>
      <c r="H623" s="159"/>
      <c r="I623" s="159"/>
      <c r="K623" s="161"/>
      <c r="S623" s="157"/>
    </row>
    <row r="624" spans="1:19" s="158" customFormat="1" x14ac:dyDescent="0.2">
      <c r="A624" s="157"/>
      <c r="E624" s="159"/>
      <c r="F624" s="159"/>
      <c r="G624" s="160"/>
      <c r="H624" s="159"/>
      <c r="I624" s="159"/>
      <c r="K624" s="161"/>
      <c r="S624" s="157"/>
    </row>
    <row r="625" spans="1:19" s="158" customFormat="1" x14ac:dyDescent="0.2">
      <c r="A625" s="157"/>
      <c r="E625" s="159"/>
      <c r="F625" s="159"/>
      <c r="G625" s="160"/>
      <c r="H625" s="159"/>
      <c r="I625" s="159"/>
      <c r="K625" s="161"/>
      <c r="S625" s="157"/>
    </row>
    <row r="626" spans="1:19" s="158" customFormat="1" x14ac:dyDescent="0.2">
      <c r="A626" s="157"/>
      <c r="E626" s="159"/>
      <c r="F626" s="159"/>
      <c r="G626" s="160"/>
      <c r="H626" s="159"/>
      <c r="I626" s="159"/>
      <c r="K626" s="161"/>
      <c r="S626" s="157"/>
    </row>
    <row r="627" spans="1:19" s="158" customFormat="1" x14ac:dyDescent="0.2">
      <c r="A627" s="157"/>
      <c r="E627" s="159"/>
      <c r="F627" s="159"/>
      <c r="G627" s="160"/>
      <c r="H627" s="159"/>
      <c r="I627" s="159"/>
      <c r="K627" s="161"/>
      <c r="S627" s="157"/>
    </row>
    <row r="628" spans="1:19" s="158" customFormat="1" x14ac:dyDescent="0.2">
      <c r="A628" s="157"/>
      <c r="E628" s="159"/>
      <c r="F628" s="159"/>
      <c r="G628" s="160"/>
      <c r="H628" s="159"/>
      <c r="I628" s="159"/>
      <c r="K628" s="161"/>
      <c r="S628" s="157"/>
    </row>
    <row r="629" spans="1:19" s="158" customFormat="1" x14ac:dyDescent="0.2">
      <c r="A629" s="157"/>
      <c r="E629" s="159"/>
      <c r="F629" s="159"/>
      <c r="G629" s="160"/>
      <c r="H629" s="159"/>
      <c r="I629" s="159"/>
      <c r="K629" s="161"/>
      <c r="S629" s="157"/>
    </row>
    <row r="630" spans="1:19" s="158" customFormat="1" x14ac:dyDescent="0.2">
      <c r="A630" s="157"/>
      <c r="E630" s="159"/>
      <c r="F630" s="159"/>
      <c r="G630" s="160"/>
      <c r="H630" s="159"/>
      <c r="I630" s="159"/>
      <c r="K630" s="161"/>
      <c r="S630" s="157"/>
    </row>
    <row r="631" spans="1:19" s="158" customFormat="1" x14ac:dyDescent="0.2">
      <c r="A631" s="157"/>
      <c r="E631" s="159"/>
      <c r="F631" s="159"/>
      <c r="G631" s="160"/>
      <c r="H631" s="159"/>
      <c r="I631" s="159"/>
      <c r="K631" s="161"/>
      <c r="S631" s="157"/>
    </row>
    <row r="632" spans="1:19" s="158" customFormat="1" x14ac:dyDescent="0.2">
      <c r="A632" s="157"/>
      <c r="E632" s="159"/>
      <c r="F632" s="159"/>
      <c r="G632" s="160"/>
      <c r="H632" s="159"/>
      <c r="I632" s="159"/>
      <c r="K632" s="161"/>
      <c r="S632" s="157"/>
    </row>
    <row r="633" spans="1:19" s="158" customFormat="1" x14ac:dyDescent="0.2">
      <c r="A633" s="157"/>
      <c r="E633" s="159"/>
      <c r="F633" s="159"/>
      <c r="G633" s="160"/>
      <c r="H633" s="159"/>
      <c r="I633" s="159"/>
      <c r="K633" s="161"/>
      <c r="S633" s="157"/>
    </row>
    <row r="634" spans="1:19" s="158" customFormat="1" x14ac:dyDescent="0.2">
      <c r="A634" s="157"/>
      <c r="E634" s="159"/>
      <c r="F634" s="159"/>
      <c r="G634" s="160"/>
      <c r="H634" s="159"/>
      <c r="I634" s="159"/>
      <c r="K634" s="161"/>
      <c r="S634" s="157"/>
    </row>
    <row r="635" spans="1:19" s="158" customFormat="1" x14ac:dyDescent="0.2">
      <c r="A635" s="157"/>
      <c r="E635" s="159"/>
      <c r="F635" s="159"/>
      <c r="G635" s="160"/>
      <c r="H635" s="159"/>
      <c r="I635" s="159"/>
      <c r="K635" s="161"/>
      <c r="S635" s="157"/>
    </row>
    <row r="636" spans="1:19" s="158" customFormat="1" x14ac:dyDescent="0.2">
      <c r="A636" s="157"/>
      <c r="E636" s="159"/>
      <c r="F636" s="159"/>
      <c r="G636" s="160"/>
      <c r="H636" s="159"/>
      <c r="I636" s="159"/>
      <c r="K636" s="161"/>
      <c r="S636" s="157"/>
    </row>
    <row r="637" spans="1:19" s="158" customFormat="1" x14ac:dyDescent="0.2">
      <c r="A637" s="157"/>
      <c r="E637" s="159"/>
      <c r="F637" s="159"/>
      <c r="G637" s="160"/>
      <c r="H637" s="159"/>
      <c r="I637" s="159"/>
      <c r="K637" s="161"/>
      <c r="S637" s="157"/>
    </row>
    <row r="638" spans="1:19" s="158" customFormat="1" x14ac:dyDescent="0.2">
      <c r="A638" s="157"/>
      <c r="E638" s="159"/>
      <c r="F638" s="159"/>
      <c r="G638" s="160"/>
      <c r="H638" s="159"/>
      <c r="I638" s="159"/>
      <c r="K638" s="161"/>
      <c r="S638" s="157"/>
    </row>
    <row r="639" spans="1:19" s="158" customFormat="1" x14ac:dyDescent="0.2">
      <c r="A639" s="157"/>
      <c r="E639" s="159"/>
      <c r="F639" s="159"/>
      <c r="G639" s="160"/>
      <c r="H639" s="159"/>
      <c r="I639" s="159"/>
      <c r="K639" s="161"/>
      <c r="S639" s="157"/>
    </row>
    <row r="640" spans="1:19" s="158" customFormat="1" x14ac:dyDescent="0.2">
      <c r="A640" s="157"/>
      <c r="E640" s="159"/>
      <c r="F640" s="159"/>
      <c r="G640" s="160"/>
      <c r="H640" s="159"/>
      <c r="I640" s="159"/>
      <c r="K640" s="161"/>
      <c r="S640" s="157"/>
    </row>
    <row r="641" spans="1:19" s="158" customFormat="1" x14ac:dyDescent="0.2">
      <c r="A641" s="157"/>
      <c r="E641" s="159"/>
      <c r="F641" s="159"/>
      <c r="G641" s="160"/>
      <c r="H641" s="159"/>
      <c r="I641" s="159"/>
      <c r="K641" s="161"/>
      <c r="S641" s="157"/>
    </row>
    <row r="642" spans="1:19" s="158" customFormat="1" x14ac:dyDescent="0.2">
      <c r="A642" s="157"/>
      <c r="E642" s="159"/>
      <c r="F642" s="159"/>
      <c r="G642" s="160"/>
      <c r="H642" s="159"/>
      <c r="I642" s="159"/>
      <c r="K642" s="161"/>
      <c r="S642" s="157"/>
    </row>
    <row r="643" spans="1:19" s="158" customFormat="1" x14ac:dyDescent="0.2">
      <c r="A643" s="157"/>
      <c r="E643" s="159"/>
      <c r="F643" s="159"/>
      <c r="G643" s="160"/>
      <c r="H643" s="159"/>
      <c r="I643" s="159"/>
      <c r="K643" s="161"/>
      <c r="S643" s="157"/>
    </row>
    <row r="644" spans="1:19" s="158" customFormat="1" x14ac:dyDescent="0.2">
      <c r="A644" s="157"/>
      <c r="E644" s="159"/>
      <c r="F644" s="159"/>
      <c r="G644" s="160"/>
      <c r="H644" s="159"/>
      <c r="I644" s="159"/>
      <c r="K644" s="161"/>
      <c r="S644" s="157"/>
    </row>
    <row r="645" spans="1:19" s="158" customFormat="1" x14ac:dyDescent="0.2">
      <c r="A645" s="157"/>
      <c r="E645" s="159"/>
      <c r="F645" s="159"/>
      <c r="G645" s="160"/>
      <c r="H645" s="159"/>
      <c r="I645" s="159"/>
      <c r="K645" s="161"/>
      <c r="S645" s="157"/>
    </row>
    <row r="646" spans="1:19" s="158" customFormat="1" x14ac:dyDescent="0.2">
      <c r="A646" s="157"/>
      <c r="E646" s="159"/>
      <c r="F646" s="159"/>
      <c r="G646" s="160"/>
      <c r="H646" s="159"/>
      <c r="I646" s="159"/>
      <c r="K646" s="161"/>
      <c r="S646" s="157"/>
    </row>
    <row r="647" spans="1:19" s="158" customFormat="1" x14ac:dyDescent="0.2">
      <c r="A647" s="157"/>
      <c r="E647" s="159"/>
      <c r="F647" s="159"/>
      <c r="G647" s="160"/>
      <c r="H647" s="159"/>
      <c r="I647" s="159"/>
      <c r="K647" s="161"/>
      <c r="S647" s="157"/>
    </row>
    <row r="648" spans="1:19" s="158" customFormat="1" x14ac:dyDescent="0.2">
      <c r="A648" s="157"/>
      <c r="E648" s="159"/>
      <c r="F648" s="159"/>
      <c r="G648" s="160"/>
      <c r="H648" s="159"/>
      <c r="I648" s="159"/>
      <c r="K648" s="161"/>
      <c r="S648" s="157"/>
    </row>
    <row r="649" spans="1:19" s="158" customFormat="1" x14ac:dyDescent="0.2">
      <c r="A649" s="157"/>
      <c r="E649" s="159"/>
      <c r="F649" s="159"/>
      <c r="G649" s="160"/>
      <c r="H649" s="159"/>
      <c r="I649" s="159"/>
      <c r="K649" s="161"/>
      <c r="S649" s="157"/>
    </row>
    <row r="650" spans="1:19" s="158" customFormat="1" x14ac:dyDescent="0.2">
      <c r="A650" s="157"/>
      <c r="E650" s="159"/>
      <c r="F650" s="159"/>
      <c r="G650" s="160"/>
      <c r="H650" s="159"/>
      <c r="I650" s="159"/>
      <c r="K650" s="161"/>
      <c r="S650" s="157"/>
    </row>
    <row r="651" spans="1:19" s="158" customFormat="1" x14ac:dyDescent="0.2">
      <c r="A651" s="157"/>
      <c r="E651" s="159"/>
      <c r="F651" s="159"/>
      <c r="G651" s="160"/>
      <c r="H651" s="159"/>
      <c r="I651" s="159"/>
      <c r="K651" s="161"/>
      <c r="S651" s="157"/>
    </row>
    <row r="652" spans="1:19" s="158" customFormat="1" x14ac:dyDescent="0.2">
      <c r="A652" s="157"/>
      <c r="E652" s="159"/>
      <c r="F652" s="159"/>
      <c r="G652" s="160"/>
      <c r="H652" s="159"/>
      <c r="I652" s="159"/>
      <c r="K652" s="161"/>
      <c r="S652" s="157"/>
    </row>
    <row r="653" spans="1:19" s="158" customFormat="1" x14ac:dyDescent="0.2">
      <c r="A653" s="157"/>
      <c r="E653" s="159"/>
      <c r="F653" s="159"/>
      <c r="G653" s="160"/>
      <c r="H653" s="159"/>
      <c r="I653" s="159"/>
      <c r="K653" s="161"/>
      <c r="S653" s="157"/>
    </row>
    <row r="654" spans="1:19" s="158" customFormat="1" x14ac:dyDescent="0.2">
      <c r="A654" s="157"/>
      <c r="E654" s="159"/>
      <c r="F654" s="159"/>
      <c r="G654" s="160"/>
      <c r="H654" s="159"/>
      <c r="I654" s="159"/>
      <c r="K654" s="161"/>
      <c r="S654" s="157"/>
    </row>
    <row r="655" spans="1:19" s="158" customFormat="1" x14ac:dyDescent="0.2">
      <c r="A655" s="157"/>
      <c r="E655" s="159"/>
      <c r="F655" s="159"/>
      <c r="G655" s="160"/>
      <c r="H655" s="159"/>
      <c r="I655" s="159"/>
      <c r="K655" s="161"/>
      <c r="S655" s="157"/>
    </row>
    <row r="656" spans="1:19" s="158" customFormat="1" x14ac:dyDescent="0.2">
      <c r="A656" s="157"/>
      <c r="E656" s="159"/>
      <c r="F656" s="159"/>
      <c r="G656" s="160"/>
      <c r="H656" s="159"/>
      <c r="I656" s="159"/>
      <c r="K656" s="161"/>
      <c r="S656" s="157"/>
    </row>
    <row r="657" spans="1:19" s="158" customFormat="1" x14ac:dyDescent="0.2">
      <c r="A657" s="157"/>
      <c r="E657" s="159"/>
      <c r="F657" s="159"/>
      <c r="G657" s="160"/>
      <c r="H657" s="159"/>
      <c r="I657" s="159"/>
      <c r="K657" s="161"/>
      <c r="S657" s="157"/>
    </row>
    <row r="658" spans="1:19" s="158" customFormat="1" x14ac:dyDescent="0.2">
      <c r="A658" s="157"/>
      <c r="E658" s="159"/>
      <c r="F658" s="159"/>
      <c r="G658" s="160"/>
      <c r="H658" s="159"/>
      <c r="I658" s="159"/>
      <c r="K658" s="161"/>
      <c r="S658" s="157"/>
    </row>
    <row r="659" spans="1:19" s="158" customFormat="1" x14ac:dyDescent="0.2">
      <c r="A659" s="157"/>
      <c r="E659" s="159"/>
      <c r="F659" s="159"/>
      <c r="G659" s="160"/>
      <c r="H659" s="159"/>
      <c r="I659" s="159"/>
      <c r="K659" s="161"/>
      <c r="S659" s="157"/>
    </row>
    <row r="660" spans="1:19" s="158" customFormat="1" x14ac:dyDescent="0.2">
      <c r="A660" s="157"/>
      <c r="E660" s="159"/>
      <c r="F660" s="159"/>
      <c r="G660" s="160"/>
      <c r="H660" s="159"/>
      <c r="I660" s="159"/>
      <c r="K660" s="161"/>
      <c r="S660" s="157"/>
    </row>
    <row r="661" spans="1:19" s="158" customFormat="1" x14ac:dyDescent="0.2">
      <c r="A661" s="157"/>
      <c r="E661" s="159"/>
      <c r="F661" s="159"/>
      <c r="G661" s="160"/>
      <c r="H661" s="159"/>
      <c r="I661" s="159"/>
      <c r="K661" s="161"/>
      <c r="S661" s="157"/>
    </row>
    <row r="662" spans="1:19" s="158" customFormat="1" x14ac:dyDescent="0.2">
      <c r="A662" s="157"/>
      <c r="E662" s="159"/>
      <c r="F662" s="159"/>
      <c r="G662" s="160"/>
      <c r="H662" s="159"/>
      <c r="I662" s="159"/>
      <c r="K662" s="161"/>
      <c r="S662" s="157"/>
    </row>
    <row r="663" spans="1:19" s="158" customFormat="1" x14ac:dyDescent="0.2">
      <c r="A663" s="157"/>
      <c r="E663" s="159"/>
      <c r="F663" s="159"/>
      <c r="G663" s="160"/>
      <c r="H663" s="159"/>
      <c r="I663" s="159"/>
      <c r="K663" s="161"/>
      <c r="S663" s="157"/>
    </row>
    <row r="664" spans="1:19" s="158" customFormat="1" x14ac:dyDescent="0.2">
      <c r="A664" s="157"/>
      <c r="E664" s="159"/>
      <c r="F664" s="159"/>
      <c r="G664" s="160"/>
      <c r="H664" s="159"/>
      <c r="I664" s="159"/>
      <c r="K664" s="161"/>
      <c r="S664" s="157"/>
    </row>
    <row r="665" spans="1:19" s="158" customFormat="1" x14ac:dyDescent="0.2">
      <c r="A665" s="157"/>
      <c r="E665" s="159"/>
      <c r="F665" s="159"/>
      <c r="G665" s="160"/>
      <c r="H665" s="159"/>
      <c r="I665" s="159"/>
      <c r="K665" s="161"/>
      <c r="S665" s="157"/>
    </row>
    <row r="666" spans="1:19" s="158" customFormat="1" x14ac:dyDescent="0.2">
      <c r="A666" s="157"/>
      <c r="E666" s="159"/>
      <c r="F666" s="159"/>
      <c r="G666" s="160"/>
      <c r="H666" s="159"/>
      <c r="I666" s="159"/>
      <c r="K666" s="161"/>
      <c r="S666" s="157"/>
    </row>
    <row r="667" spans="1:19" s="158" customFormat="1" x14ac:dyDescent="0.2">
      <c r="A667" s="157"/>
      <c r="E667" s="159"/>
      <c r="F667" s="159"/>
      <c r="G667" s="160"/>
      <c r="H667" s="159"/>
      <c r="I667" s="159"/>
      <c r="K667" s="161"/>
      <c r="S667" s="157"/>
    </row>
    <row r="668" spans="1:19" s="158" customFormat="1" x14ac:dyDescent="0.2">
      <c r="A668" s="157"/>
      <c r="E668" s="159"/>
      <c r="F668" s="159"/>
      <c r="G668" s="160"/>
      <c r="H668" s="159"/>
      <c r="I668" s="159"/>
      <c r="K668" s="161"/>
      <c r="S668" s="157"/>
    </row>
    <row r="669" spans="1:19" s="158" customFormat="1" x14ac:dyDescent="0.2">
      <c r="A669" s="157"/>
      <c r="E669" s="159"/>
      <c r="F669" s="159"/>
      <c r="G669" s="160"/>
      <c r="H669" s="159"/>
      <c r="I669" s="159"/>
      <c r="K669" s="161"/>
      <c r="S669" s="157"/>
    </row>
    <row r="670" spans="1:19" s="158" customFormat="1" x14ac:dyDescent="0.2">
      <c r="A670" s="157"/>
      <c r="E670" s="159"/>
      <c r="F670" s="159"/>
      <c r="G670" s="160"/>
      <c r="H670" s="159"/>
      <c r="I670" s="159"/>
      <c r="K670" s="161"/>
      <c r="S670" s="157"/>
    </row>
    <row r="671" spans="1:19" s="158" customFormat="1" x14ac:dyDescent="0.2">
      <c r="A671" s="157"/>
      <c r="E671" s="159"/>
      <c r="F671" s="159"/>
      <c r="G671" s="160"/>
      <c r="H671" s="159"/>
      <c r="I671" s="159"/>
      <c r="K671" s="161"/>
      <c r="S671" s="157"/>
    </row>
    <row r="672" spans="1:19" s="158" customFormat="1" x14ac:dyDescent="0.2">
      <c r="A672" s="157"/>
      <c r="E672" s="159"/>
      <c r="F672" s="159"/>
      <c r="G672" s="160"/>
      <c r="H672" s="159"/>
      <c r="I672" s="159"/>
      <c r="K672" s="161"/>
      <c r="S672" s="157"/>
    </row>
    <row r="673" spans="1:19" s="158" customFormat="1" x14ac:dyDescent="0.2">
      <c r="A673" s="157"/>
      <c r="E673" s="159"/>
      <c r="F673" s="159"/>
      <c r="G673" s="160"/>
      <c r="H673" s="159"/>
      <c r="I673" s="159"/>
      <c r="K673" s="161"/>
      <c r="S673" s="157"/>
    </row>
    <row r="674" spans="1:19" s="158" customFormat="1" x14ac:dyDescent="0.2">
      <c r="A674" s="157"/>
      <c r="E674" s="159"/>
      <c r="F674" s="159"/>
      <c r="G674" s="160"/>
      <c r="H674" s="159"/>
      <c r="I674" s="159"/>
      <c r="K674" s="161"/>
      <c r="S674" s="157"/>
    </row>
    <row r="675" spans="1:19" s="158" customFormat="1" x14ac:dyDescent="0.2">
      <c r="A675" s="157"/>
      <c r="E675" s="159"/>
      <c r="F675" s="159"/>
      <c r="G675" s="160"/>
      <c r="H675" s="159"/>
      <c r="I675" s="159"/>
      <c r="K675" s="161"/>
      <c r="S675" s="157"/>
    </row>
    <row r="676" spans="1:19" s="158" customFormat="1" x14ac:dyDescent="0.2">
      <c r="A676" s="157"/>
      <c r="E676" s="159"/>
      <c r="F676" s="159"/>
      <c r="G676" s="160"/>
      <c r="H676" s="159"/>
      <c r="I676" s="159"/>
      <c r="K676" s="161"/>
      <c r="S676" s="157"/>
    </row>
    <row r="677" spans="1:19" s="158" customFormat="1" x14ac:dyDescent="0.2">
      <c r="A677" s="157"/>
      <c r="E677" s="159"/>
      <c r="F677" s="159"/>
      <c r="G677" s="160"/>
      <c r="H677" s="159"/>
      <c r="I677" s="159"/>
      <c r="K677" s="161"/>
      <c r="S677" s="157"/>
    </row>
    <row r="678" spans="1:19" s="158" customFormat="1" x14ac:dyDescent="0.2">
      <c r="A678" s="157"/>
      <c r="E678" s="159"/>
      <c r="F678" s="159"/>
      <c r="G678" s="160"/>
      <c r="H678" s="159"/>
      <c r="I678" s="159"/>
      <c r="K678" s="161"/>
      <c r="S678" s="157"/>
    </row>
    <row r="679" spans="1:19" s="158" customFormat="1" x14ac:dyDescent="0.2">
      <c r="A679" s="157"/>
      <c r="E679" s="159"/>
      <c r="F679" s="159"/>
      <c r="G679" s="160"/>
      <c r="H679" s="159"/>
      <c r="I679" s="159"/>
      <c r="K679" s="161"/>
      <c r="S679" s="157"/>
    </row>
    <row r="680" spans="1:19" s="158" customFormat="1" x14ac:dyDescent="0.2">
      <c r="A680" s="157"/>
      <c r="E680" s="159"/>
      <c r="F680" s="159"/>
      <c r="G680" s="160"/>
      <c r="H680" s="159"/>
      <c r="I680" s="159"/>
      <c r="K680" s="161"/>
      <c r="S680" s="157"/>
    </row>
    <row r="681" spans="1:19" s="158" customFormat="1" x14ac:dyDescent="0.2">
      <c r="A681" s="157"/>
      <c r="E681" s="159"/>
      <c r="F681" s="159"/>
      <c r="G681" s="160"/>
      <c r="H681" s="159"/>
      <c r="I681" s="159"/>
      <c r="K681" s="161"/>
      <c r="S681" s="157"/>
    </row>
    <row r="682" spans="1:19" s="158" customFormat="1" x14ac:dyDescent="0.2">
      <c r="A682" s="157"/>
      <c r="E682" s="159"/>
      <c r="F682" s="159"/>
      <c r="G682" s="160"/>
      <c r="H682" s="159"/>
      <c r="I682" s="159"/>
      <c r="K682" s="161"/>
      <c r="S682" s="157"/>
    </row>
    <row r="683" spans="1:19" s="158" customFormat="1" x14ac:dyDescent="0.2">
      <c r="A683" s="157"/>
      <c r="E683" s="159"/>
      <c r="F683" s="159"/>
      <c r="G683" s="160"/>
      <c r="H683" s="159"/>
      <c r="I683" s="159"/>
      <c r="K683" s="161"/>
      <c r="S683" s="157"/>
    </row>
    <row r="684" spans="1:19" s="158" customFormat="1" x14ac:dyDescent="0.2">
      <c r="A684" s="157"/>
      <c r="E684" s="159"/>
      <c r="F684" s="159"/>
      <c r="G684" s="160"/>
      <c r="H684" s="159"/>
      <c r="I684" s="159"/>
      <c r="K684" s="161"/>
      <c r="S684" s="157"/>
    </row>
    <row r="685" spans="1:19" s="158" customFormat="1" x14ac:dyDescent="0.2">
      <c r="A685" s="157"/>
      <c r="E685" s="159"/>
      <c r="F685" s="159"/>
      <c r="G685" s="160"/>
      <c r="H685" s="159"/>
      <c r="I685" s="159"/>
      <c r="K685" s="161"/>
      <c r="S685" s="157"/>
    </row>
    <row r="686" spans="1:19" s="158" customFormat="1" x14ac:dyDescent="0.2">
      <c r="A686" s="157"/>
      <c r="E686" s="159"/>
      <c r="F686" s="159"/>
      <c r="G686" s="160"/>
      <c r="H686" s="159"/>
      <c r="I686" s="159"/>
      <c r="K686" s="161"/>
      <c r="S686" s="157"/>
    </row>
    <row r="687" spans="1:19" s="158" customFormat="1" x14ac:dyDescent="0.2">
      <c r="A687" s="157"/>
      <c r="E687" s="159"/>
      <c r="F687" s="159"/>
      <c r="G687" s="160"/>
      <c r="H687" s="159"/>
      <c r="I687" s="159"/>
      <c r="K687" s="161"/>
      <c r="S687" s="157"/>
    </row>
    <row r="688" spans="1:19" s="158" customFormat="1" x14ac:dyDescent="0.2">
      <c r="A688" s="157"/>
      <c r="E688" s="159"/>
      <c r="F688" s="159"/>
      <c r="G688" s="160"/>
      <c r="H688" s="159"/>
      <c r="I688" s="159"/>
      <c r="K688" s="161"/>
      <c r="S688" s="157"/>
    </row>
    <row r="689" spans="1:19" s="158" customFormat="1" x14ac:dyDescent="0.2">
      <c r="A689" s="157"/>
      <c r="E689" s="159"/>
      <c r="F689" s="159"/>
      <c r="G689" s="160"/>
      <c r="H689" s="159"/>
      <c r="I689" s="159"/>
      <c r="K689" s="161"/>
      <c r="S689" s="157"/>
    </row>
    <row r="690" spans="1:19" s="158" customFormat="1" x14ac:dyDescent="0.2">
      <c r="A690" s="157"/>
      <c r="E690" s="159"/>
      <c r="F690" s="159"/>
      <c r="G690" s="160"/>
      <c r="H690" s="159"/>
      <c r="I690" s="159"/>
      <c r="K690" s="161"/>
      <c r="S690" s="157"/>
    </row>
    <row r="691" spans="1:19" s="158" customFormat="1" x14ac:dyDescent="0.2">
      <c r="A691" s="157"/>
      <c r="E691" s="159"/>
      <c r="F691" s="159"/>
      <c r="G691" s="160"/>
      <c r="H691" s="159"/>
      <c r="I691" s="159"/>
      <c r="K691" s="161"/>
      <c r="S691" s="157"/>
    </row>
    <row r="692" spans="1:19" s="158" customFormat="1" x14ac:dyDescent="0.2">
      <c r="A692" s="157"/>
      <c r="E692" s="159"/>
      <c r="F692" s="159"/>
      <c r="G692" s="160"/>
      <c r="H692" s="159"/>
      <c r="I692" s="159"/>
      <c r="K692" s="161"/>
      <c r="S692" s="157"/>
    </row>
    <row r="693" spans="1:19" s="158" customFormat="1" x14ac:dyDescent="0.2">
      <c r="A693" s="157"/>
      <c r="E693" s="159"/>
      <c r="F693" s="159"/>
      <c r="G693" s="160"/>
      <c r="H693" s="159"/>
      <c r="I693" s="159"/>
      <c r="K693" s="161"/>
      <c r="S693" s="157"/>
    </row>
    <row r="694" spans="1:19" s="158" customFormat="1" x14ac:dyDescent="0.2">
      <c r="A694" s="157"/>
      <c r="E694" s="159"/>
      <c r="F694" s="159"/>
      <c r="G694" s="160"/>
      <c r="H694" s="159"/>
      <c r="I694" s="159"/>
      <c r="K694" s="161"/>
      <c r="S694" s="157"/>
    </row>
    <row r="695" spans="1:19" s="158" customFormat="1" x14ac:dyDescent="0.2">
      <c r="A695" s="157"/>
      <c r="E695" s="159"/>
      <c r="F695" s="159"/>
      <c r="G695" s="160"/>
      <c r="H695" s="159"/>
      <c r="I695" s="159"/>
      <c r="K695" s="161"/>
      <c r="S695" s="157"/>
    </row>
    <row r="696" spans="1:19" s="158" customFormat="1" x14ac:dyDescent="0.2">
      <c r="A696" s="157"/>
      <c r="E696" s="159"/>
      <c r="F696" s="159"/>
      <c r="G696" s="160"/>
      <c r="H696" s="159"/>
      <c r="I696" s="159"/>
      <c r="K696" s="161"/>
      <c r="S696" s="157"/>
    </row>
    <row r="697" spans="1:19" s="158" customFormat="1" x14ac:dyDescent="0.2">
      <c r="A697" s="157"/>
      <c r="E697" s="159"/>
      <c r="F697" s="159"/>
      <c r="G697" s="160"/>
      <c r="H697" s="159"/>
      <c r="I697" s="159"/>
      <c r="K697" s="161"/>
      <c r="S697" s="157"/>
    </row>
    <row r="698" spans="1:19" s="158" customFormat="1" x14ac:dyDescent="0.2">
      <c r="A698" s="157"/>
      <c r="E698" s="159"/>
      <c r="F698" s="159"/>
      <c r="G698" s="160"/>
      <c r="H698" s="159"/>
      <c r="I698" s="159"/>
      <c r="K698" s="161"/>
      <c r="S698" s="157"/>
    </row>
    <row r="699" spans="1:19" s="158" customFormat="1" x14ac:dyDescent="0.2">
      <c r="A699" s="157"/>
      <c r="E699" s="159"/>
      <c r="F699" s="159"/>
      <c r="G699" s="160"/>
      <c r="H699" s="159"/>
      <c r="I699" s="159"/>
      <c r="K699" s="161"/>
      <c r="S699" s="157"/>
    </row>
    <row r="700" spans="1:19" s="158" customFormat="1" x14ac:dyDescent="0.2">
      <c r="A700" s="157"/>
      <c r="E700" s="159"/>
      <c r="F700" s="159"/>
      <c r="G700" s="160"/>
      <c r="H700" s="159"/>
      <c r="I700" s="159"/>
      <c r="K700" s="161"/>
      <c r="S700" s="157"/>
    </row>
    <row r="701" spans="1:19" s="158" customFormat="1" x14ac:dyDescent="0.2">
      <c r="A701" s="157"/>
      <c r="E701" s="159"/>
      <c r="F701" s="159"/>
      <c r="G701" s="160"/>
      <c r="H701" s="159"/>
      <c r="I701" s="159"/>
      <c r="K701" s="161"/>
      <c r="S701" s="157"/>
    </row>
    <row r="702" spans="1:19" s="158" customFormat="1" x14ac:dyDescent="0.2">
      <c r="A702" s="157"/>
      <c r="E702" s="159"/>
      <c r="F702" s="159"/>
      <c r="G702" s="160"/>
      <c r="H702" s="159"/>
      <c r="I702" s="159"/>
      <c r="K702" s="161"/>
      <c r="S702" s="157"/>
    </row>
    <row r="703" spans="1:19" s="158" customFormat="1" x14ac:dyDescent="0.2">
      <c r="A703" s="157"/>
      <c r="E703" s="159"/>
      <c r="F703" s="159"/>
      <c r="G703" s="160"/>
      <c r="H703" s="159"/>
      <c r="I703" s="159"/>
      <c r="K703" s="161"/>
      <c r="S703" s="157"/>
    </row>
    <row r="704" spans="1:19" s="158" customFormat="1" x14ac:dyDescent="0.2">
      <c r="A704" s="157"/>
      <c r="E704" s="159"/>
      <c r="F704" s="159"/>
      <c r="G704" s="160"/>
      <c r="H704" s="159"/>
      <c r="I704" s="159"/>
      <c r="K704" s="161"/>
      <c r="S704" s="157"/>
    </row>
    <row r="705" spans="1:19" s="158" customFormat="1" x14ac:dyDescent="0.2">
      <c r="A705" s="157"/>
      <c r="E705" s="159"/>
      <c r="F705" s="159"/>
      <c r="G705" s="160"/>
      <c r="H705" s="159"/>
      <c r="I705" s="159"/>
      <c r="K705" s="161"/>
      <c r="S705" s="157"/>
    </row>
    <row r="706" spans="1:19" s="158" customFormat="1" x14ac:dyDescent="0.2">
      <c r="A706" s="157"/>
      <c r="E706" s="159"/>
      <c r="F706" s="159"/>
      <c r="G706" s="160"/>
      <c r="H706" s="159"/>
      <c r="I706" s="159"/>
      <c r="K706" s="161"/>
      <c r="S706" s="157"/>
    </row>
    <row r="707" spans="1:19" s="158" customFormat="1" x14ac:dyDescent="0.2">
      <c r="A707" s="157"/>
      <c r="E707" s="159"/>
      <c r="F707" s="159"/>
      <c r="G707" s="160"/>
      <c r="H707" s="159"/>
      <c r="I707" s="159"/>
      <c r="K707" s="161"/>
      <c r="S707" s="157"/>
    </row>
    <row r="708" spans="1:19" s="158" customFormat="1" x14ac:dyDescent="0.2">
      <c r="A708" s="157"/>
      <c r="E708" s="159"/>
      <c r="F708" s="159"/>
      <c r="G708" s="160"/>
      <c r="H708" s="159"/>
      <c r="I708" s="159"/>
      <c r="K708" s="161"/>
      <c r="S708" s="157"/>
    </row>
    <row r="709" spans="1:19" s="158" customFormat="1" x14ac:dyDescent="0.2">
      <c r="A709" s="157"/>
      <c r="E709" s="159"/>
      <c r="F709" s="159"/>
      <c r="G709" s="160"/>
      <c r="H709" s="159"/>
      <c r="I709" s="159"/>
      <c r="K709" s="161"/>
      <c r="S709" s="157"/>
    </row>
    <row r="710" spans="1:19" s="158" customFormat="1" x14ac:dyDescent="0.2">
      <c r="A710" s="157"/>
      <c r="E710" s="159"/>
      <c r="F710" s="159"/>
      <c r="G710" s="160"/>
      <c r="H710" s="159"/>
      <c r="I710" s="159"/>
      <c r="K710" s="161"/>
      <c r="S710" s="157"/>
    </row>
    <row r="711" spans="1:19" s="158" customFormat="1" x14ac:dyDescent="0.2">
      <c r="A711" s="157"/>
      <c r="E711" s="159"/>
      <c r="F711" s="159"/>
      <c r="G711" s="160"/>
      <c r="H711" s="159"/>
      <c r="I711" s="159"/>
      <c r="K711" s="161"/>
      <c r="S711" s="157"/>
    </row>
    <row r="712" spans="1:19" s="158" customFormat="1" x14ac:dyDescent="0.2">
      <c r="A712" s="157"/>
      <c r="E712" s="159"/>
      <c r="F712" s="159"/>
      <c r="G712" s="160"/>
      <c r="H712" s="159"/>
      <c r="I712" s="159"/>
      <c r="K712" s="161"/>
      <c r="S712" s="157"/>
    </row>
    <row r="713" spans="1:19" s="158" customFormat="1" x14ac:dyDescent="0.2">
      <c r="A713" s="157"/>
      <c r="E713" s="159"/>
      <c r="F713" s="159"/>
      <c r="G713" s="160"/>
      <c r="H713" s="159"/>
      <c r="I713" s="159"/>
      <c r="K713" s="161"/>
      <c r="S713" s="157"/>
    </row>
    <row r="714" spans="1:19" s="158" customFormat="1" x14ac:dyDescent="0.2">
      <c r="A714" s="157"/>
      <c r="E714" s="159"/>
      <c r="F714" s="159"/>
      <c r="G714" s="160"/>
      <c r="H714" s="159"/>
      <c r="I714" s="159"/>
      <c r="K714" s="161"/>
      <c r="S714" s="157"/>
    </row>
    <row r="715" spans="1:19" s="158" customFormat="1" x14ac:dyDescent="0.2">
      <c r="A715" s="157"/>
      <c r="E715" s="159"/>
      <c r="F715" s="159"/>
      <c r="G715" s="160"/>
      <c r="H715" s="159"/>
      <c r="I715" s="159"/>
      <c r="K715" s="161"/>
      <c r="S715" s="157"/>
    </row>
    <row r="716" spans="1:19" s="158" customFormat="1" x14ac:dyDescent="0.2">
      <c r="A716" s="157"/>
      <c r="E716" s="159"/>
      <c r="F716" s="159"/>
      <c r="G716" s="160"/>
      <c r="H716" s="159"/>
      <c r="I716" s="159"/>
      <c r="K716" s="161"/>
      <c r="S716" s="157"/>
    </row>
    <row r="717" spans="1:19" s="158" customFormat="1" x14ac:dyDescent="0.2">
      <c r="A717" s="157"/>
      <c r="E717" s="159"/>
      <c r="F717" s="159"/>
      <c r="G717" s="160"/>
      <c r="H717" s="159"/>
      <c r="I717" s="159"/>
      <c r="K717" s="161"/>
      <c r="S717" s="157"/>
    </row>
    <row r="718" spans="1:19" s="158" customFormat="1" x14ac:dyDescent="0.2">
      <c r="A718" s="157"/>
      <c r="E718" s="159"/>
      <c r="F718" s="159"/>
      <c r="G718" s="160"/>
      <c r="H718" s="159"/>
      <c r="I718" s="159"/>
      <c r="K718" s="161"/>
      <c r="S718" s="157"/>
    </row>
    <row r="719" spans="1:19" s="158" customFormat="1" x14ac:dyDescent="0.2">
      <c r="A719" s="157"/>
      <c r="E719" s="159"/>
      <c r="F719" s="159"/>
      <c r="G719" s="160"/>
      <c r="H719" s="159"/>
      <c r="I719" s="159"/>
      <c r="K719" s="161"/>
      <c r="S719" s="157"/>
    </row>
    <row r="720" spans="1:19" s="158" customFormat="1" x14ac:dyDescent="0.2">
      <c r="A720" s="157"/>
      <c r="E720" s="159"/>
      <c r="F720" s="159"/>
      <c r="G720" s="160"/>
      <c r="H720" s="159"/>
      <c r="I720" s="159"/>
      <c r="K720" s="161"/>
      <c r="S720" s="157"/>
    </row>
    <row r="721" spans="1:19" s="158" customFormat="1" x14ac:dyDescent="0.2">
      <c r="A721" s="157"/>
      <c r="E721" s="159"/>
      <c r="F721" s="159"/>
      <c r="G721" s="160"/>
      <c r="H721" s="159"/>
      <c r="I721" s="159"/>
      <c r="K721" s="161"/>
      <c r="S721" s="157"/>
    </row>
    <row r="722" spans="1:19" s="158" customFormat="1" x14ac:dyDescent="0.2">
      <c r="A722" s="157"/>
      <c r="E722" s="159"/>
      <c r="F722" s="159"/>
      <c r="G722" s="160"/>
      <c r="H722" s="159"/>
      <c r="I722" s="159"/>
      <c r="K722" s="161"/>
      <c r="S722" s="157"/>
    </row>
    <row r="723" spans="1:19" s="158" customFormat="1" x14ac:dyDescent="0.2">
      <c r="A723" s="157"/>
      <c r="E723" s="159"/>
      <c r="F723" s="159"/>
      <c r="G723" s="160"/>
      <c r="H723" s="159"/>
      <c r="I723" s="159"/>
      <c r="K723" s="161"/>
      <c r="S723" s="157"/>
    </row>
    <row r="724" spans="1:19" s="158" customFormat="1" x14ac:dyDescent="0.2">
      <c r="A724" s="157"/>
      <c r="E724" s="159"/>
      <c r="F724" s="159"/>
      <c r="G724" s="160"/>
      <c r="H724" s="159"/>
      <c r="I724" s="159"/>
      <c r="K724" s="161"/>
      <c r="S724" s="157"/>
    </row>
    <row r="725" spans="1:19" s="158" customFormat="1" x14ac:dyDescent="0.2">
      <c r="A725" s="157"/>
      <c r="E725" s="159"/>
      <c r="F725" s="159"/>
      <c r="G725" s="160"/>
      <c r="H725" s="159"/>
      <c r="I725" s="159"/>
      <c r="K725" s="161"/>
      <c r="S725" s="157"/>
    </row>
    <row r="726" spans="1:19" s="158" customFormat="1" x14ac:dyDescent="0.2">
      <c r="A726" s="157"/>
      <c r="E726" s="159"/>
      <c r="F726" s="159"/>
      <c r="G726" s="160"/>
      <c r="H726" s="159"/>
      <c r="I726" s="159"/>
      <c r="K726" s="161"/>
      <c r="S726" s="157"/>
    </row>
    <row r="727" spans="1:19" s="158" customFormat="1" x14ac:dyDescent="0.2">
      <c r="A727" s="157"/>
      <c r="E727" s="159"/>
      <c r="F727" s="159"/>
      <c r="G727" s="160"/>
      <c r="H727" s="159"/>
      <c r="I727" s="159"/>
      <c r="K727" s="161"/>
      <c r="S727" s="157"/>
    </row>
    <row r="728" spans="1:19" s="158" customFormat="1" x14ac:dyDescent="0.2">
      <c r="A728" s="157"/>
      <c r="E728" s="159"/>
      <c r="F728" s="159"/>
      <c r="G728" s="160"/>
      <c r="H728" s="159"/>
      <c r="I728" s="159"/>
      <c r="K728" s="161"/>
      <c r="S728" s="157"/>
    </row>
    <row r="729" spans="1:19" s="158" customFormat="1" x14ac:dyDescent="0.2">
      <c r="A729" s="157"/>
      <c r="E729" s="159"/>
      <c r="F729" s="159"/>
      <c r="G729" s="160"/>
      <c r="H729" s="159"/>
      <c r="I729" s="159"/>
      <c r="K729" s="161"/>
      <c r="S729" s="157"/>
    </row>
    <row r="730" spans="1:19" s="158" customFormat="1" x14ac:dyDescent="0.2">
      <c r="A730" s="157"/>
      <c r="E730" s="159"/>
      <c r="F730" s="159"/>
      <c r="G730" s="160"/>
      <c r="H730" s="159"/>
      <c r="I730" s="159"/>
      <c r="K730" s="161"/>
      <c r="S730" s="157"/>
    </row>
    <row r="731" spans="1:19" s="158" customFormat="1" x14ac:dyDescent="0.2">
      <c r="A731" s="157"/>
      <c r="E731" s="159"/>
      <c r="F731" s="159"/>
      <c r="G731" s="160"/>
      <c r="H731" s="159"/>
      <c r="I731" s="159"/>
      <c r="K731" s="161"/>
      <c r="S731" s="157"/>
    </row>
    <row r="732" spans="1:19" s="158" customFormat="1" x14ac:dyDescent="0.2">
      <c r="A732" s="157"/>
      <c r="E732" s="159"/>
      <c r="F732" s="159"/>
      <c r="G732" s="160"/>
      <c r="H732" s="159"/>
      <c r="I732" s="159"/>
      <c r="K732" s="161"/>
      <c r="S732" s="157"/>
    </row>
    <row r="733" spans="1:19" s="158" customFormat="1" x14ac:dyDescent="0.2">
      <c r="A733" s="157"/>
      <c r="E733" s="159"/>
      <c r="F733" s="159"/>
      <c r="G733" s="160"/>
      <c r="H733" s="159"/>
      <c r="I733" s="159"/>
      <c r="K733" s="161"/>
      <c r="S733" s="157"/>
    </row>
    <row r="734" spans="1:19" s="158" customFormat="1" x14ac:dyDescent="0.2">
      <c r="A734" s="157"/>
      <c r="E734" s="159"/>
      <c r="F734" s="159"/>
      <c r="G734" s="160"/>
      <c r="H734" s="159"/>
      <c r="I734" s="159"/>
      <c r="K734" s="161"/>
      <c r="S734" s="157"/>
    </row>
    <row r="735" spans="1:19" s="158" customFormat="1" x14ac:dyDescent="0.2">
      <c r="A735" s="157"/>
      <c r="E735" s="159"/>
      <c r="F735" s="159"/>
      <c r="G735" s="160"/>
      <c r="H735" s="159"/>
      <c r="I735" s="159"/>
      <c r="K735" s="161"/>
      <c r="S735" s="157"/>
    </row>
    <row r="736" spans="1:19" s="158" customFormat="1" x14ac:dyDescent="0.2">
      <c r="A736" s="157"/>
      <c r="E736" s="159"/>
      <c r="F736" s="159"/>
      <c r="G736" s="160"/>
      <c r="H736" s="159"/>
      <c r="I736" s="159"/>
      <c r="K736" s="161"/>
      <c r="S736" s="157"/>
    </row>
    <row r="737" spans="1:19" s="158" customFormat="1" x14ac:dyDescent="0.2">
      <c r="A737" s="157"/>
      <c r="E737" s="159"/>
      <c r="F737" s="159"/>
      <c r="G737" s="160"/>
      <c r="H737" s="159"/>
      <c r="I737" s="159"/>
      <c r="K737" s="161"/>
      <c r="S737" s="157"/>
    </row>
    <row r="738" spans="1:19" s="158" customFormat="1" x14ac:dyDescent="0.2">
      <c r="A738" s="157"/>
      <c r="E738" s="159"/>
      <c r="F738" s="159"/>
      <c r="G738" s="160"/>
      <c r="H738" s="159"/>
      <c r="I738" s="159"/>
      <c r="K738" s="161"/>
      <c r="S738" s="157"/>
    </row>
    <row r="739" spans="1:19" s="158" customFormat="1" x14ac:dyDescent="0.2">
      <c r="A739" s="157"/>
      <c r="E739" s="159"/>
      <c r="F739" s="159"/>
      <c r="G739" s="160"/>
      <c r="H739" s="159"/>
      <c r="I739" s="159"/>
      <c r="K739" s="161"/>
      <c r="S739" s="157"/>
    </row>
    <row r="740" spans="1:19" s="158" customFormat="1" x14ac:dyDescent="0.2">
      <c r="A740" s="157"/>
      <c r="E740" s="159"/>
      <c r="F740" s="159"/>
      <c r="G740" s="160"/>
      <c r="H740" s="159"/>
      <c r="I740" s="159"/>
      <c r="K740" s="161"/>
      <c r="S740" s="157"/>
    </row>
    <row r="741" spans="1:19" s="158" customFormat="1" x14ac:dyDescent="0.2">
      <c r="A741" s="157"/>
      <c r="E741" s="159"/>
      <c r="F741" s="159"/>
      <c r="G741" s="160"/>
      <c r="H741" s="159"/>
      <c r="I741" s="159"/>
      <c r="K741" s="161"/>
      <c r="S741" s="157"/>
    </row>
    <row r="742" spans="1:19" s="158" customFormat="1" x14ac:dyDescent="0.2">
      <c r="A742" s="157"/>
      <c r="E742" s="159"/>
      <c r="F742" s="159"/>
      <c r="G742" s="160"/>
      <c r="H742" s="159"/>
      <c r="I742" s="159"/>
      <c r="K742" s="161"/>
      <c r="S742" s="157"/>
    </row>
    <row r="743" spans="1:19" s="158" customFormat="1" x14ac:dyDescent="0.2">
      <c r="A743" s="157"/>
      <c r="E743" s="159"/>
      <c r="F743" s="159"/>
      <c r="G743" s="160"/>
      <c r="H743" s="159"/>
      <c r="I743" s="159"/>
      <c r="K743" s="161"/>
      <c r="S743" s="157"/>
    </row>
    <row r="744" spans="1:19" s="158" customFormat="1" x14ac:dyDescent="0.2">
      <c r="A744" s="157"/>
      <c r="E744" s="159"/>
      <c r="F744" s="159"/>
      <c r="G744" s="160"/>
      <c r="H744" s="159"/>
      <c r="I744" s="159"/>
      <c r="K744" s="161"/>
      <c r="S744" s="157"/>
    </row>
    <row r="745" spans="1:19" s="158" customFormat="1" x14ac:dyDescent="0.2">
      <c r="A745" s="157"/>
      <c r="E745" s="159"/>
      <c r="F745" s="159"/>
      <c r="G745" s="160"/>
      <c r="H745" s="159"/>
      <c r="I745" s="159"/>
      <c r="K745" s="161"/>
      <c r="S745" s="157"/>
    </row>
    <row r="746" spans="1:19" s="158" customFormat="1" x14ac:dyDescent="0.2">
      <c r="A746" s="157"/>
      <c r="E746" s="159"/>
      <c r="F746" s="159"/>
      <c r="G746" s="160"/>
      <c r="H746" s="159"/>
      <c r="I746" s="159"/>
      <c r="K746" s="161"/>
      <c r="S746" s="157"/>
    </row>
    <row r="747" spans="1:19" s="158" customFormat="1" x14ac:dyDescent="0.2">
      <c r="A747" s="157"/>
      <c r="E747" s="159"/>
      <c r="F747" s="159"/>
      <c r="G747" s="160"/>
      <c r="H747" s="159"/>
      <c r="I747" s="159"/>
      <c r="K747" s="161"/>
      <c r="S747" s="157"/>
    </row>
    <row r="748" spans="1:19" s="158" customFormat="1" x14ac:dyDescent="0.2">
      <c r="A748" s="157"/>
      <c r="E748" s="159"/>
      <c r="F748" s="159"/>
      <c r="G748" s="160"/>
      <c r="H748" s="159"/>
      <c r="I748" s="159"/>
      <c r="K748" s="161"/>
      <c r="S748" s="157"/>
    </row>
    <row r="749" spans="1:19" s="158" customFormat="1" x14ac:dyDescent="0.2">
      <c r="A749" s="157"/>
      <c r="E749" s="159"/>
      <c r="F749" s="159"/>
      <c r="G749" s="160"/>
      <c r="H749" s="159"/>
      <c r="I749" s="159"/>
      <c r="K749" s="161"/>
      <c r="S749" s="157"/>
    </row>
    <row r="750" spans="1:19" s="158" customFormat="1" x14ac:dyDescent="0.2">
      <c r="A750" s="157"/>
      <c r="E750" s="159"/>
      <c r="F750" s="159"/>
      <c r="G750" s="160"/>
      <c r="H750" s="159"/>
      <c r="I750" s="159"/>
      <c r="K750" s="161"/>
      <c r="S750" s="157"/>
    </row>
    <row r="751" spans="1:19" s="158" customFormat="1" x14ac:dyDescent="0.2">
      <c r="A751" s="157"/>
      <c r="E751" s="159"/>
      <c r="F751" s="159"/>
      <c r="G751" s="160"/>
      <c r="H751" s="159"/>
      <c r="I751" s="159"/>
      <c r="K751" s="161"/>
      <c r="S751" s="157"/>
    </row>
    <row r="752" spans="1:19" s="158" customFormat="1" x14ac:dyDescent="0.2">
      <c r="A752" s="157"/>
      <c r="E752" s="159"/>
      <c r="F752" s="159"/>
      <c r="G752" s="160"/>
      <c r="H752" s="159"/>
      <c r="I752" s="159"/>
      <c r="K752" s="161"/>
      <c r="S752" s="157"/>
    </row>
    <row r="753" spans="1:19" s="158" customFormat="1" x14ac:dyDescent="0.2">
      <c r="A753" s="157"/>
      <c r="E753" s="159"/>
      <c r="F753" s="159"/>
      <c r="G753" s="160"/>
      <c r="H753" s="159"/>
      <c r="I753" s="159"/>
      <c r="K753" s="161"/>
      <c r="S753" s="157"/>
    </row>
    <row r="754" spans="1:19" s="158" customFormat="1" x14ac:dyDescent="0.2">
      <c r="A754" s="157"/>
      <c r="E754" s="159"/>
      <c r="F754" s="159"/>
      <c r="G754" s="160"/>
      <c r="H754" s="159"/>
      <c r="I754" s="159"/>
      <c r="K754" s="161"/>
      <c r="S754" s="157"/>
    </row>
    <row r="755" spans="1:19" s="158" customFormat="1" x14ac:dyDescent="0.2">
      <c r="A755" s="157"/>
      <c r="E755" s="159"/>
      <c r="F755" s="159"/>
      <c r="G755" s="160"/>
      <c r="H755" s="159"/>
      <c r="I755" s="159"/>
      <c r="K755" s="161"/>
      <c r="S755" s="157"/>
    </row>
    <row r="756" spans="1:19" s="158" customFormat="1" x14ac:dyDescent="0.2">
      <c r="A756" s="157"/>
      <c r="E756" s="159"/>
      <c r="F756" s="159"/>
      <c r="G756" s="160"/>
      <c r="H756" s="159"/>
      <c r="I756" s="159"/>
      <c r="K756" s="161"/>
      <c r="S756" s="157"/>
    </row>
    <row r="757" spans="1:19" s="158" customFormat="1" x14ac:dyDescent="0.2">
      <c r="A757" s="157"/>
      <c r="E757" s="159"/>
      <c r="F757" s="159"/>
      <c r="G757" s="160"/>
      <c r="H757" s="159"/>
      <c r="I757" s="159"/>
      <c r="K757" s="161"/>
      <c r="S757" s="157"/>
    </row>
    <row r="758" spans="1:19" s="158" customFormat="1" x14ac:dyDescent="0.2">
      <c r="A758" s="157"/>
      <c r="E758" s="159"/>
      <c r="F758" s="159"/>
      <c r="G758" s="160"/>
      <c r="H758" s="159"/>
      <c r="I758" s="159"/>
      <c r="K758" s="161"/>
      <c r="S758" s="157"/>
    </row>
    <row r="759" spans="1:19" s="158" customFormat="1" x14ac:dyDescent="0.2">
      <c r="A759" s="157"/>
      <c r="E759" s="159"/>
      <c r="F759" s="159"/>
      <c r="G759" s="160"/>
      <c r="H759" s="159"/>
      <c r="I759" s="159"/>
      <c r="K759" s="161"/>
      <c r="S759" s="157"/>
    </row>
    <row r="760" spans="1:19" s="158" customFormat="1" x14ac:dyDescent="0.2">
      <c r="A760" s="157"/>
      <c r="E760" s="159"/>
      <c r="F760" s="159"/>
      <c r="G760" s="160"/>
      <c r="H760" s="159"/>
      <c r="I760" s="159"/>
      <c r="K760" s="161"/>
      <c r="S760" s="157"/>
    </row>
    <row r="761" spans="1:19" s="158" customFormat="1" x14ac:dyDescent="0.2">
      <c r="A761" s="157"/>
      <c r="E761" s="159"/>
      <c r="F761" s="159"/>
      <c r="G761" s="160"/>
      <c r="H761" s="159"/>
      <c r="I761" s="159"/>
      <c r="K761" s="161"/>
      <c r="S761" s="157"/>
    </row>
    <row r="762" spans="1:19" s="158" customFormat="1" x14ac:dyDescent="0.2">
      <c r="A762" s="157"/>
      <c r="E762" s="159"/>
      <c r="F762" s="159"/>
      <c r="G762" s="160"/>
      <c r="H762" s="159"/>
      <c r="I762" s="159"/>
      <c r="K762" s="161"/>
      <c r="S762" s="157"/>
    </row>
    <row r="763" spans="1:19" s="158" customFormat="1" x14ac:dyDescent="0.2">
      <c r="A763" s="157"/>
      <c r="E763" s="159"/>
      <c r="F763" s="159"/>
      <c r="G763" s="160"/>
      <c r="H763" s="159"/>
      <c r="I763" s="159"/>
      <c r="K763" s="161"/>
      <c r="S763" s="157"/>
    </row>
    <row r="764" spans="1:19" s="158" customFormat="1" x14ac:dyDescent="0.2">
      <c r="A764" s="157"/>
      <c r="E764" s="159"/>
      <c r="F764" s="159"/>
      <c r="G764" s="160"/>
      <c r="H764" s="159"/>
      <c r="I764" s="159"/>
      <c r="K764" s="161"/>
      <c r="S764" s="157"/>
    </row>
    <row r="765" spans="1:19" s="158" customFormat="1" x14ac:dyDescent="0.2">
      <c r="A765" s="157"/>
      <c r="E765" s="159"/>
      <c r="F765" s="159"/>
      <c r="G765" s="160"/>
      <c r="H765" s="159"/>
      <c r="I765" s="159"/>
      <c r="K765" s="161"/>
      <c r="S765" s="157"/>
    </row>
    <row r="766" spans="1:19" s="158" customFormat="1" x14ac:dyDescent="0.2">
      <c r="A766" s="157"/>
      <c r="E766" s="159"/>
      <c r="F766" s="159"/>
      <c r="G766" s="160"/>
      <c r="H766" s="159"/>
      <c r="I766" s="159"/>
      <c r="K766" s="161"/>
      <c r="S766" s="157"/>
    </row>
    <row r="767" spans="1:19" s="158" customFormat="1" x14ac:dyDescent="0.2">
      <c r="A767" s="157"/>
      <c r="E767" s="159"/>
      <c r="F767" s="159"/>
      <c r="G767" s="160"/>
      <c r="H767" s="159"/>
      <c r="I767" s="159"/>
      <c r="K767" s="161"/>
      <c r="S767" s="157"/>
    </row>
    <row r="768" spans="1:19" s="158" customFormat="1" x14ac:dyDescent="0.2">
      <c r="A768" s="157"/>
      <c r="E768" s="159"/>
      <c r="F768" s="159"/>
      <c r="G768" s="160"/>
      <c r="H768" s="159"/>
      <c r="I768" s="159"/>
      <c r="K768" s="161"/>
      <c r="S768" s="157"/>
    </row>
    <row r="769" spans="1:19" s="158" customFormat="1" x14ac:dyDescent="0.2">
      <c r="A769" s="157"/>
      <c r="E769" s="159"/>
      <c r="F769" s="159"/>
      <c r="G769" s="160"/>
      <c r="H769" s="159"/>
      <c r="I769" s="159"/>
      <c r="K769" s="161"/>
      <c r="S769" s="157"/>
    </row>
    <row r="770" spans="1:19" s="158" customFormat="1" x14ac:dyDescent="0.2">
      <c r="A770" s="157"/>
      <c r="E770" s="159"/>
      <c r="F770" s="159"/>
      <c r="G770" s="160"/>
      <c r="H770" s="159"/>
      <c r="I770" s="159"/>
      <c r="K770" s="161"/>
      <c r="S770" s="157"/>
    </row>
    <row r="771" spans="1:19" s="158" customFormat="1" x14ac:dyDescent="0.2">
      <c r="A771" s="157"/>
      <c r="E771" s="159"/>
      <c r="F771" s="159"/>
      <c r="G771" s="160"/>
      <c r="H771" s="159"/>
      <c r="I771" s="159"/>
      <c r="K771" s="161"/>
      <c r="S771" s="157"/>
    </row>
    <row r="772" spans="1:19" s="158" customFormat="1" x14ac:dyDescent="0.2">
      <c r="A772" s="157"/>
      <c r="E772" s="159"/>
      <c r="F772" s="159"/>
      <c r="G772" s="160"/>
      <c r="H772" s="159"/>
      <c r="I772" s="159"/>
      <c r="K772" s="161"/>
      <c r="S772" s="157"/>
    </row>
    <row r="773" spans="1:19" s="158" customFormat="1" x14ac:dyDescent="0.2">
      <c r="A773" s="157"/>
      <c r="E773" s="159"/>
      <c r="F773" s="159"/>
      <c r="G773" s="160"/>
      <c r="H773" s="159"/>
      <c r="I773" s="159"/>
      <c r="K773" s="161"/>
      <c r="S773" s="157"/>
    </row>
    <row r="774" spans="1:19" s="158" customFormat="1" x14ac:dyDescent="0.2">
      <c r="A774" s="157"/>
      <c r="E774" s="159"/>
      <c r="F774" s="159"/>
      <c r="G774" s="160"/>
      <c r="H774" s="159"/>
      <c r="I774" s="159"/>
      <c r="K774" s="161"/>
      <c r="S774" s="157"/>
    </row>
    <row r="775" spans="1:19" s="158" customFormat="1" x14ac:dyDescent="0.2">
      <c r="A775" s="157"/>
      <c r="E775" s="159"/>
      <c r="F775" s="159"/>
      <c r="G775" s="160"/>
      <c r="H775" s="159"/>
      <c r="I775" s="159"/>
      <c r="K775" s="161"/>
      <c r="S775" s="157"/>
    </row>
    <row r="776" spans="1:19" s="158" customFormat="1" x14ac:dyDescent="0.2">
      <c r="A776" s="157"/>
      <c r="E776" s="159"/>
      <c r="F776" s="159"/>
      <c r="G776" s="160"/>
      <c r="H776" s="159"/>
      <c r="I776" s="159"/>
      <c r="K776" s="161"/>
      <c r="S776" s="157"/>
    </row>
    <row r="777" spans="1:19" s="158" customFormat="1" x14ac:dyDescent="0.2">
      <c r="A777" s="157"/>
      <c r="E777" s="159"/>
      <c r="F777" s="159"/>
      <c r="G777" s="160"/>
      <c r="H777" s="159"/>
      <c r="I777" s="159"/>
      <c r="K777" s="161"/>
      <c r="S777" s="157"/>
    </row>
    <row r="778" spans="1:19" s="158" customFormat="1" x14ac:dyDescent="0.2">
      <c r="A778" s="157"/>
      <c r="E778" s="159"/>
      <c r="F778" s="159"/>
      <c r="G778" s="160"/>
      <c r="H778" s="159"/>
      <c r="I778" s="159"/>
      <c r="K778" s="161"/>
      <c r="S778" s="157"/>
    </row>
    <row r="779" spans="1:19" s="158" customFormat="1" x14ac:dyDescent="0.2">
      <c r="A779" s="157"/>
      <c r="E779" s="159"/>
      <c r="F779" s="159"/>
      <c r="G779" s="160"/>
      <c r="H779" s="159"/>
      <c r="I779" s="159"/>
      <c r="K779" s="161"/>
      <c r="S779" s="157"/>
    </row>
    <row r="780" spans="1:19" s="158" customFormat="1" x14ac:dyDescent="0.2">
      <c r="A780" s="157"/>
      <c r="E780" s="159"/>
      <c r="F780" s="159"/>
      <c r="G780" s="160"/>
      <c r="H780" s="159"/>
      <c r="I780" s="159"/>
      <c r="K780" s="161"/>
      <c r="S780" s="157"/>
    </row>
    <row r="781" spans="1:19" s="158" customFormat="1" x14ac:dyDescent="0.2">
      <c r="A781" s="157"/>
      <c r="E781" s="159"/>
      <c r="F781" s="159"/>
      <c r="G781" s="160"/>
      <c r="H781" s="159"/>
      <c r="I781" s="159"/>
      <c r="K781" s="161"/>
      <c r="S781" s="157"/>
    </row>
    <row r="782" spans="1:19" s="158" customFormat="1" x14ac:dyDescent="0.2">
      <c r="A782" s="157"/>
      <c r="E782" s="159"/>
      <c r="F782" s="159"/>
      <c r="G782" s="160"/>
      <c r="H782" s="159"/>
      <c r="I782" s="159"/>
      <c r="K782" s="161"/>
      <c r="S782" s="157"/>
    </row>
    <row r="783" spans="1:19" s="158" customFormat="1" x14ac:dyDescent="0.2">
      <c r="A783" s="157"/>
      <c r="E783" s="159"/>
      <c r="F783" s="159"/>
      <c r="G783" s="160"/>
      <c r="H783" s="159"/>
      <c r="I783" s="159"/>
      <c r="K783" s="161"/>
      <c r="S783" s="157"/>
    </row>
    <row r="784" spans="1:19" s="158" customFormat="1" x14ac:dyDescent="0.2">
      <c r="A784" s="157"/>
      <c r="E784" s="159"/>
      <c r="F784" s="159"/>
      <c r="G784" s="160"/>
      <c r="H784" s="159"/>
      <c r="I784" s="159"/>
      <c r="K784" s="161"/>
      <c r="S784" s="157"/>
    </row>
    <row r="785" spans="1:19" s="158" customFormat="1" x14ac:dyDescent="0.2">
      <c r="A785" s="157"/>
      <c r="E785" s="159"/>
      <c r="F785" s="159"/>
      <c r="G785" s="160"/>
      <c r="H785" s="159"/>
      <c r="I785" s="159"/>
      <c r="K785" s="161"/>
      <c r="S785" s="157"/>
    </row>
    <row r="786" spans="1:19" s="158" customFormat="1" x14ac:dyDescent="0.2">
      <c r="A786" s="157"/>
      <c r="E786" s="159"/>
      <c r="F786" s="159"/>
      <c r="G786" s="160"/>
      <c r="H786" s="159"/>
      <c r="I786" s="159"/>
      <c r="K786" s="161"/>
      <c r="S786" s="157"/>
    </row>
    <row r="787" spans="1:19" s="158" customFormat="1" x14ac:dyDescent="0.2">
      <c r="A787" s="157"/>
      <c r="E787" s="159"/>
      <c r="F787" s="159"/>
      <c r="G787" s="160"/>
      <c r="H787" s="159"/>
      <c r="I787" s="159"/>
      <c r="K787" s="161"/>
      <c r="S787" s="157"/>
    </row>
    <row r="788" spans="1:19" s="158" customFormat="1" x14ac:dyDescent="0.2">
      <c r="A788" s="157"/>
      <c r="E788" s="159"/>
      <c r="F788" s="159"/>
      <c r="G788" s="160"/>
      <c r="H788" s="159"/>
      <c r="I788" s="159"/>
      <c r="K788" s="161"/>
      <c r="S788" s="157"/>
    </row>
    <row r="789" spans="1:19" s="158" customFormat="1" x14ac:dyDescent="0.2">
      <c r="A789" s="157"/>
      <c r="E789" s="159"/>
      <c r="F789" s="159"/>
      <c r="G789" s="160"/>
      <c r="H789" s="159"/>
      <c r="I789" s="159"/>
      <c r="K789" s="161"/>
      <c r="S789" s="157"/>
    </row>
    <row r="790" spans="1:19" s="158" customFormat="1" x14ac:dyDescent="0.2">
      <c r="A790" s="157"/>
      <c r="E790" s="159"/>
      <c r="F790" s="159"/>
      <c r="G790" s="160"/>
      <c r="H790" s="159"/>
      <c r="I790" s="159"/>
      <c r="K790" s="161"/>
      <c r="S790" s="157"/>
    </row>
    <row r="791" spans="1:19" s="158" customFormat="1" x14ac:dyDescent="0.2">
      <c r="A791" s="157"/>
      <c r="E791" s="159"/>
      <c r="F791" s="159"/>
      <c r="G791" s="160"/>
      <c r="H791" s="159"/>
      <c r="I791" s="159"/>
      <c r="K791" s="161"/>
      <c r="S791" s="157"/>
    </row>
    <row r="792" spans="1:19" s="158" customFormat="1" x14ac:dyDescent="0.2">
      <c r="A792" s="157"/>
      <c r="E792" s="159"/>
      <c r="F792" s="159"/>
      <c r="G792" s="160"/>
      <c r="H792" s="159"/>
      <c r="I792" s="159"/>
      <c r="K792" s="161"/>
      <c r="S792" s="157"/>
    </row>
    <row r="793" spans="1:19" s="158" customFormat="1" x14ac:dyDescent="0.2">
      <c r="A793" s="157"/>
      <c r="E793" s="159"/>
      <c r="F793" s="159"/>
      <c r="G793" s="160"/>
      <c r="H793" s="159"/>
      <c r="I793" s="159"/>
      <c r="K793" s="161"/>
      <c r="S793" s="157"/>
    </row>
    <row r="794" spans="1:19" s="158" customFormat="1" x14ac:dyDescent="0.2">
      <c r="A794" s="157"/>
      <c r="E794" s="159"/>
      <c r="F794" s="159"/>
      <c r="G794" s="160"/>
      <c r="H794" s="159"/>
      <c r="I794" s="159"/>
      <c r="K794" s="161"/>
      <c r="S794" s="157"/>
    </row>
    <row r="795" spans="1:19" s="158" customFormat="1" x14ac:dyDescent="0.2">
      <c r="A795" s="157"/>
      <c r="E795" s="159"/>
      <c r="F795" s="159"/>
      <c r="G795" s="160"/>
      <c r="H795" s="159"/>
      <c r="I795" s="159"/>
      <c r="K795" s="161"/>
      <c r="S795" s="157"/>
    </row>
    <row r="796" spans="1:19" s="158" customFormat="1" x14ac:dyDescent="0.2">
      <c r="A796" s="157"/>
      <c r="E796" s="159"/>
      <c r="F796" s="159"/>
      <c r="G796" s="160"/>
      <c r="H796" s="159"/>
      <c r="I796" s="159"/>
      <c r="K796" s="161"/>
      <c r="S796" s="157"/>
    </row>
    <row r="797" spans="1:19" s="158" customFormat="1" x14ac:dyDescent="0.2">
      <c r="A797" s="157"/>
      <c r="E797" s="159"/>
      <c r="F797" s="159"/>
      <c r="G797" s="160"/>
      <c r="H797" s="159"/>
      <c r="I797" s="159"/>
      <c r="K797" s="161"/>
      <c r="S797" s="157"/>
    </row>
    <row r="798" spans="1:19" s="158" customFormat="1" x14ac:dyDescent="0.2">
      <c r="A798" s="157"/>
      <c r="E798" s="159"/>
      <c r="F798" s="159"/>
      <c r="G798" s="160"/>
      <c r="H798" s="159"/>
      <c r="I798" s="159"/>
      <c r="K798" s="161"/>
      <c r="S798" s="157"/>
    </row>
    <row r="799" spans="1:19" s="158" customFormat="1" x14ac:dyDescent="0.2">
      <c r="A799" s="157"/>
      <c r="E799" s="159"/>
      <c r="F799" s="159"/>
      <c r="G799" s="160"/>
      <c r="H799" s="159"/>
      <c r="I799" s="159"/>
      <c r="K799" s="161"/>
      <c r="S799" s="157"/>
    </row>
    <row r="800" spans="1:19" s="158" customFormat="1" x14ac:dyDescent="0.2">
      <c r="A800" s="157"/>
      <c r="E800" s="159"/>
      <c r="F800" s="159"/>
      <c r="G800" s="160"/>
      <c r="H800" s="159"/>
      <c r="I800" s="159"/>
      <c r="K800" s="161"/>
      <c r="S800" s="157"/>
    </row>
    <row r="801" spans="1:19" s="158" customFormat="1" x14ac:dyDescent="0.2">
      <c r="A801" s="157"/>
      <c r="E801" s="159"/>
      <c r="F801" s="159"/>
      <c r="G801" s="160"/>
      <c r="H801" s="159"/>
      <c r="I801" s="159"/>
      <c r="K801" s="161"/>
      <c r="S801" s="157"/>
    </row>
    <row r="802" spans="1:19" s="158" customFormat="1" x14ac:dyDescent="0.2">
      <c r="A802" s="157"/>
      <c r="E802" s="159"/>
      <c r="F802" s="159"/>
      <c r="G802" s="160"/>
      <c r="H802" s="159"/>
      <c r="I802" s="159"/>
      <c r="K802" s="161"/>
      <c r="S802" s="157"/>
    </row>
    <row r="803" spans="1:19" s="158" customFormat="1" x14ac:dyDescent="0.2">
      <c r="A803" s="157"/>
      <c r="E803" s="159"/>
      <c r="F803" s="159"/>
      <c r="G803" s="160"/>
      <c r="H803" s="159"/>
      <c r="I803" s="159"/>
      <c r="K803" s="161"/>
      <c r="S803" s="157"/>
    </row>
    <row r="804" spans="1:19" s="158" customFormat="1" x14ac:dyDescent="0.2">
      <c r="A804" s="157"/>
      <c r="E804" s="159"/>
      <c r="F804" s="159"/>
      <c r="G804" s="160"/>
      <c r="H804" s="159"/>
      <c r="I804" s="159"/>
      <c r="K804" s="161"/>
      <c r="S804" s="157"/>
    </row>
    <row r="805" spans="1:19" s="158" customFormat="1" x14ac:dyDescent="0.2">
      <c r="A805" s="157"/>
      <c r="E805" s="159"/>
      <c r="F805" s="159"/>
      <c r="G805" s="160"/>
      <c r="H805" s="159"/>
      <c r="I805" s="159"/>
      <c r="K805" s="161"/>
      <c r="S805" s="157"/>
    </row>
    <row r="806" spans="1:19" s="158" customFormat="1" x14ac:dyDescent="0.2">
      <c r="A806" s="157"/>
      <c r="E806" s="159"/>
      <c r="F806" s="159"/>
      <c r="G806" s="160"/>
      <c r="H806" s="159"/>
      <c r="I806" s="159"/>
      <c r="K806" s="161"/>
      <c r="S806" s="157"/>
    </row>
    <row r="807" spans="1:19" s="158" customFormat="1" x14ac:dyDescent="0.2">
      <c r="A807" s="157"/>
      <c r="E807" s="159"/>
      <c r="F807" s="159"/>
      <c r="G807" s="160"/>
      <c r="H807" s="159"/>
      <c r="I807" s="159"/>
      <c r="K807" s="161"/>
      <c r="S807" s="157"/>
    </row>
    <row r="808" spans="1:19" s="158" customFormat="1" x14ac:dyDescent="0.2">
      <c r="A808" s="157"/>
      <c r="E808" s="159"/>
      <c r="F808" s="159"/>
      <c r="G808" s="160"/>
      <c r="H808" s="159"/>
      <c r="I808" s="159"/>
      <c r="K808" s="161"/>
      <c r="S808" s="157"/>
    </row>
    <row r="809" spans="1:19" s="158" customFormat="1" x14ac:dyDescent="0.2">
      <c r="A809" s="157"/>
      <c r="E809" s="159"/>
      <c r="F809" s="159"/>
      <c r="G809" s="160"/>
      <c r="H809" s="159"/>
      <c r="I809" s="159"/>
      <c r="K809" s="161"/>
      <c r="S809" s="157"/>
    </row>
    <row r="810" spans="1:19" s="158" customFormat="1" x14ac:dyDescent="0.2">
      <c r="A810" s="157"/>
      <c r="E810" s="159"/>
      <c r="F810" s="159"/>
      <c r="G810" s="160"/>
      <c r="H810" s="159"/>
      <c r="I810" s="159"/>
      <c r="K810" s="161"/>
      <c r="S810" s="157"/>
    </row>
    <row r="811" spans="1:19" s="158" customFormat="1" x14ac:dyDescent="0.2">
      <c r="A811" s="157"/>
      <c r="E811" s="159"/>
      <c r="F811" s="159"/>
      <c r="G811" s="160"/>
      <c r="H811" s="159"/>
      <c r="I811" s="159"/>
      <c r="K811" s="161"/>
      <c r="S811" s="157"/>
    </row>
    <row r="812" spans="1:19" s="158" customFormat="1" x14ac:dyDescent="0.2">
      <c r="A812" s="157"/>
      <c r="E812" s="159"/>
      <c r="F812" s="159"/>
      <c r="G812" s="160"/>
      <c r="H812" s="159"/>
      <c r="I812" s="159"/>
      <c r="K812" s="161"/>
      <c r="S812" s="157"/>
    </row>
    <row r="813" spans="1:19" s="158" customFormat="1" x14ac:dyDescent="0.2">
      <c r="A813" s="157"/>
      <c r="E813" s="159"/>
      <c r="F813" s="159"/>
      <c r="G813" s="160"/>
      <c r="H813" s="159"/>
      <c r="I813" s="159"/>
      <c r="K813" s="161"/>
      <c r="S813" s="157"/>
    </row>
    <row r="814" spans="1:19" s="158" customFormat="1" x14ac:dyDescent="0.2">
      <c r="A814" s="157"/>
      <c r="E814" s="159"/>
      <c r="F814" s="159"/>
      <c r="G814" s="160"/>
      <c r="H814" s="159"/>
      <c r="I814" s="159"/>
      <c r="K814" s="161"/>
      <c r="S814" s="157"/>
    </row>
    <row r="815" spans="1:19" s="158" customFormat="1" x14ac:dyDescent="0.2">
      <c r="A815" s="157"/>
      <c r="E815" s="159"/>
      <c r="F815" s="159"/>
      <c r="G815" s="160"/>
      <c r="H815" s="159"/>
      <c r="I815" s="159"/>
      <c r="K815" s="161"/>
      <c r="S815" s="157"/>
    </row>
    <row r="816" spans="1:19" s="158" customFormat="1" x14ac:dyDescent="0.2">
      <c r="A816" s="157"/>
      <c r="E816" s="159"/>
      <c r="F816" s="159"/>
      <c r="G816" s="160"/>
      <c r="H816" s="159"/>
      <c r="I816" s="159"/>
      <c r="K816" s="161"/>
      <c r="S816" s="157"/>
    </row>
    <row r="817" spans="1:19" s="158" customFormat="1" x14ac:dyDescent="0.2">
      <c r="A817" s="157"/>
      <c r="E817" s="159"/>
      <c r="F817" s="159"/>
      <c r="G817" s="160"/>
      <c r="H817" s="159"/>
      <c r="I817" s="159"/>
      <c r="K817" s="161"/>
      <c r="S817" s="157"/>
    </row>
    <row r="818" spans="1:19" s="158" customFormat="1" x14ac:dyDescent="0.2">
      <c r="A818" s="157"/>
      <c r="E818" s="159"/>
      <c r="F818" s="159"/>
      <c r="G818" s="160"/>
      <c r="H818" s="159"/>
      <c r="I818" s="159"/>
      <c r="K818" s="161"/>
      <c r="S818" s="157"/>
    </row>
    <row r="819" spans="1:19" s="158" customFormat="1" x14ac:dyDescent="0.2">
      <c r="A819" s="157"/>
      <c r="E819" s="159"/>
      <c r="F819" s="159"/>
      <c r="G819" s="160"/>
      <c r="H819" s="159"/>
      <c r="I819" s="159"/>
      <c r="K819" s="161"/>
      <c r="S819" s="157"/>
    </row>
    <row r="820" spans="1:19" s="158" customFormat="1" x14ac:dyDescent="0.2">
      <c r="A820" s="157"/>
      <c r="E820" s="159"/>
      <c r="F820" s="159"/>
      <c r="G820" s="160"/>
      <c r="H820" s="159"/>
      <c r="I820" s="159"/>
      <c r="K820" s="161"/>
      <c r="S820" s="157"/>
    </row>
    <row r="821" spans="1:19" s="158" customFormat="1" x14ac:dyDescent="0.2">
      <c r="A821" s="157"/>
      <c r="E821" s="159"/>
      <c r="F821" s="159"/>
      <c r="G821" s="160"/>
      <c r="H821" s="159"/>
      <c r="I821" s="159"/>
      <c r="K821" s="161"/>
      <c r="S821" s="157"/>
    </row>
    <row r="822" spans="1:19" s="158" customFormat="1" x14ac:dyDescent="0.2">
      <c r="A822" s="157"/>
      <c r="E822" s="159"/>
      <c r="F822" s="159"/>
      <c r="G822" s="160"/>
      <c r="H822" s="159"/>
      <c r="I822" s="159"/>
      <c r="K822" s="161"/>
      <c r="S822" s="157"/>
    </row>
    <row r="823" spans="1:19" s="158" customFormat="1" x14ac:dyDescent="0.2">
      <c r="A823" s="157"/>
      <c r="E823" s="159"/>
      <c r="F823" s="159"/>
      <c r="G823" s="160"/>
      <c r="H823" s="159"/>
      <c r="I823" s="159"/>
      <c r="K823" s="161"/>
      <c r="S823" s="157"/>
    </row>
    <row r="824" spans="1:19" s="158" customFormat="1" x14ac:dyDescent="0.2">
      <c r="A824" s="157"/>
      <c r="E824" s="159"/>
      <c r="F824" s="159"/>
      <c r="G824" s="160"/>
      <c r="H824" s="159"/>
      <c r="I824" s="159"/>
      <c r="K824" s="161"/>
      <c r="S824" s="157"/>
    </row>
    <row r="825" spans="1:19" s="158" customFormat="1" x14ac:dyDescent="0.2">
      <c r="A825" s="157"/>
      <c r="E825" s="159"/>
      <c r="F825" s="159"/>
      <c r="G825" s="160"/>
      <c r="H825" s="159"/>
      <c r="I825" s="159"/>
      <c r="K825" s="161"/>
      <c r="S825" s="157"/>
    </row>
    <row r="826" spans="1:19" s="158" customFormat="1" x14ac:dyDescent="0.2">
      <c r="A826" s="157"/>
      <c r="E826" s="159"/>
      <c r="F826" s="159"/>
      <c r="G826" s="160"/>
      <c r="H826" s="159"/>
      <c r="I826" s="159"/>
      <c r="K826" s="161"/>
      <c r="S826" s="157"/>
    </row>
    <row r="827" spans="1:19" s="158" customFormat="1" x14ac:dyDescent="0.2">
      <c r="A827" s="157"/>
      <c r="E827" s="159"/>
      <c r="F827" s="159"/>
      <c r="G827" s="160"/>
      <c r="H827" s="159"/>
      <c r="I827" s="159"/>
      <c r="K827" s="161"/>
      <c r="S827" s="157"/>
    </row>
    <row r="828" spans="1:19" s="158" customFormat="1" x14ac:dyDescent="0.2">
      <c r="A828" s="157"/>
      <c r="E828" s="159"/>
      <c r="F828" s="159"/>
      <c r="G828" s="160"/>
      <c r="H828" s="159"/>
      <c r="I828" s="159"/>
      <c r="K828" s="161"/>
      <c r="S828" s="157"/>
    </row>
    <row r="829" spans="1:19" s="158" customFormat="1" x14ac:dyDescent="0.2">
      <c r="A829" s="157"/>
      <c r="E829" s="159"/>
      <c r="F829" s="159"/>
      <c r="G829" s="160"/>
      <c r="H829" s="159"/>
      <c r="I829" s="159"/>
      <c r="K829" s="161"/>
      <c r="S829" s="157"/>
    </row>
    <row r="830" spans="1:19" s="158" customFormat="1" x14ac:dyDescent="0.2">
      <c r="A830" s="157"/>
      <c r="E830" s="159"/>
      <c r="F830" s="159"/>
      <c r="G830" s="160"/>
      <c r="H830" s="159"/>
      <c r="I830" s="159"/>
      <c r="K830" s="161"/>
      <c r="S830" s="157"/>
    </row>
    <row r="831" spans="1:19" s="158" customFormat="1" x14ac:dyDescent="0.2">
      <c r="A831" s="157"/>
      <c r="E831" s="159"/>
      <c r="F831" s="159"/>
      <c r="G831" s="160"/>
      <c r="H831" s="159"/>
      <c r="I831" s="159"/>
      <c r="K831" s="161"/>
      <c r="S831" s="157"/>
    </row>
    <row r="832" spans="1:19" s="158" customFormat="1" x14ac:dyDescent="0.2">
      <c r="A832" s="157"/>
      <c r="E832" s="159"/>
      <c r="F832" s="159"/>
      <c r="G832" s="160"/>
      <c r="H832" s="159"/>
      <c r="I832" s="159"/>
      <c r="K832" s="161"/>
      <c r="S832" s="157"/>
    </row>
    <row r="833" spans="1:19" s="158" customFormat="1" x14ac:dyDescent="0.2">
      <c r="A833" s="157"/>
      <c r="E833" s="159"/>
      <c r="F833" s="159"/>
      <c r="G833" s="160"/>
      <c r="H833" s="159"/>
      <c r="I833" s="159"/>
      <c r="K833" s="161"/>
      <c r="S833" s="157"/>
    </row>
    <row r="834" spans="1:19" s="158" customFormat="1" x14ac:dyDescent="0.2">
      <c r="A834" s="157"/>
      <c r="E834" s="159"/>
      <c r="F834" s="159"/>
      <c r="G834" s="160"/>
      <c r="H834" s="159"/>
      <c r="I834" s="159"/>
      <c r="K834" s="161"/>
      <c r="S834" s="157"/>
    </row>
    <row r="835" spans="1:19" s="158" customFormat="1" x14ac:dyDescent="0.2">
      <c r="A835" s="157"/>
      <c r="E835" s="159"/>
      <c r="F835" s="159"/>
      <c r="G835" s="160"/>
      <c r="H835" s="159"/>
      <c r="I835" s="159"/>
      <c r="K835" s="161"/>
      <c r="S835" s="157"/>
    </row>
    <row r="836" spans="1:19" s="158" customFormat="1" x14ac:dyDescent="0.2">
      <c r="A836" s="157"/>
      <c r="E836" s="159"/>
      <c r="F836" s="159"/>
      <c r="G836" s="160"/>
      <c r="H836" s="159"/>
      <c r="I836" s="159"/>
      <c r="K836" s="161"/>
      <c r="S836" s="157"/>
    </row>
    <row r="837" spans="1:19" s="158" customFormat="1" x14ac:dyDescent="0.2">
      <c r="A837" s="157"/>
      <c r="E837" s="159"/>
      <c r="F837" s="159"/>
      <c r="G837" s="160"/>
      <c r="H837" s="159"/>
      <c r="I837" s="159"/>
      <c r="K837" s="161"/>
      <c r="S837" s="157"/>
    </row>
    <row r="838" spans="1:19" s="158" customFormat="1" x14ac:dyDescent="0.2">
      <c r="A838" s="157"/>
      <c r="E838" s="159"/>
      <c r="F838" s="159"/>
      <c r="G838" s="160"/>
      <c r="H838" s="159"/>
      <c r="I838" s="159"/>
      <c r="K838" s="161"/>
      <c r="S838" s="157"/>
    </row>
    <row r="839" spans="1:19" s="158" customFormat="1" x14ac:dyDescent="0.2">
      <c r="A839" s="157"/>
      <c r="E839" s="159"/>
      <c r="F839" s="159"/>
      <c r="G839" s="160"/>
      <c r="H839" s="159"/>
      <c r="I839" s="159"/>
      <c r="K839" s="161"/>
      <c r="S839" s="157"/>
    </row>
    <row r="840" spans="1:19" s="158" customFormat="1" x14ac:dyDescent="0.2">
      <c r="A840" s="157"/>
      <c r="E840" s="159"/>
      <c r="F840" s="159"/>
      <c r="G840" s="160"/>
      <c r="H840" s="159"/>
      <c r="I840" s="159"/>
      <c r="K840" s="161"/>
      <c r="S840" s="157"/>
    </row>
    <row r="841" spans="1:19" s="158" customFormat="1" x14ac:dyDescent="0.2">
      <c r="A841" s="157"/>
      <c r="E841" s="159"/>
      <c r="F841" s="159"/>
      <c r="G841" s="160"/>
      <c r="H841" s="159"/>
      <c r="I841" s="159"/>
      <c r="K841" s="161"/>
      <c r="S841" s="157"/>
    </row>
    <row r="842" spans="1:19" s="158" customFormat="1" x14ac:dyDescent="0.2">
      <c r="A842" s="157"/>
      <c r="E842" s="159"/>
      <c r="F842" s="159"/>
      <c r="G842" s="160"/>
      <c r="H842" s="159"/>
      <c r="I842" s="159"/>
      <c r="K842" s="161"/>
      <c r="S842" s="157"/>
    </row>
    <row r="843" spans="1:19" s="158" customFormat="1" x14ac:dyDescent="0.2">
      <c r="A843" s="157"/>
      <c r="E843" s="159"/>
      <c r="F843" s="159"/>
      <c r="G843" s="160"/>
      <c r="H843" s="159"/>
      <c r="I843" s="159"/>
      <c r="K843" s="161"/>
      <c r="S843" s="157"/>
    </row>
    <row r="844" spans="1:19" s="158" customFormat="1" x14ac:dyDescent="0.2">
      <c r="A844" s="157"/>
      <c r="E844" s="159"/>
      <c r="F844" s="159"/>
      <c r="G844" s="160"/>
      <c r="H844" s="159"/>
      <c r="I844" s="159"/>
      <c r="K844" s="161"/>
      <c r="S844" s="157"/>
    </row>
    <row r="845" spans="1:19" s="158" customFormat="1" x14ac:dyDescent="0.2">
      <c r="A845" s="157"/>
      <c r="E845" s="159"/>
      <c r="F845" s="159"/>
      <c r="G845" s="160"/>
      <c r="H845" s="159"/>
      <c r="I845" s="159"/>
      <c r="K845" s="161"/>
      <c r="S845" s="157"/>
    </row>
    <row r="846" spans="1:19" s="158" customFormat="1" x14ac:dyDescent="0.2">
      <c r="A846" s="157"/>
      <c r="E846" s="159"/>
      <c r="F846" s="159"/>
      <c r="G846" s="160"/>
      <c r="H846" s="159"/>
      <c r="I846" s="159"/>
      <c r="K846" s="161"/>
      <c r="S846" s="157"/>
    </row>
    <row r="847" spans="1:19" s="158" customFormat="1" x14ac:dyDescent="0.2">
      <c r="A847" s="157"/>
      <c r="E847" s="159"/>
      <c r="F847" s="159"/>
      <c r="G847" s="160"/>
      <c r="H847" s="159"/>
      <c r="I847" s="159"/>
      <c r="K847" s="161"/>
      <c r="S847" s="157"/>
    </row>
    <row r="848" spans="1:19" s="158" customFormat="1" x14ac:dyDescent="0.2">
      <c r="A848" s="157"/>
      <c r="E848" s="159"/>
      <c r="F848" s="159"/>
      <c r="G848" s="160"/>
      <c r="H848" s="159"/>
      <c r="I848" s="159"/>
      <c r="K848" s="161"/>
      <c r="S848" s="157"/>
    </row>
    <row r="849" spans="1:19" s="158" customFormat="1" x14ac:dyDescent="0.2">
      <c r="A849" s="157"/>
      <c r="E849" s="159"/>
      <c r="F849" s="159"/>
      <c r="G849" s="160"/>
      <c r="H849" s="159"/>
      <c r="I849" s="159"/>
      <c r="K849" s="161"/>
      <c r="S849" s="157"/>
    </row>
    <row r="850" spans="1:19" s="158" customFormat="1" x14ac:dyDescent="0.2">
      <c r="A850" s="157"/>
      <c r="E850" s="159"/>
      <c r="F850" s="159"/>
      <c r="G850" s="160"/>
      <c r="H850" s="159"/>
      <c r="I850" s="159"/>
      <c r="K850" s="161"/>
      <c r="S850" s="157"/>
    </row>
    <row r="851" spans="1:19" s="158" customFormat="1" x14ac:dyDescent="0.2">
      <c r="A851" s="157"/>
      <c r="E851" s="159"/>
      <c r="F851" s="159"/>
      <c r="G851" s="160"/>
      <c r="H851" s="159"/>
      <c r="I851" s="159"/>
      <c r="K851" s="161"/>
      <c r="S851" s="157"/>
    </row>
    <row r="852" spans="1:19" s="158" customFormat="1" x14ac:dyDescent="0.2">
      <c r="A852" s="157"/>
      <c r="E852" s="159"/>
      <c r="F852" s="159"/>
      <c r="G852" s="160"/>
      <c r="H852" s="159"/>
      <c r="I852" s="159"/>
      <c r="K852" s="161"/>
      <c r="S852" s="157"/>
    </row>
    <row r="853" spans="1:19" s="158" customFormat="1" x14ac:dyDescent="0.2">
      <c r="A853" s="157"/>
      <c r="E853" s="159"/>
      <c r="F853" s="159"/>
      <c r="G853" s="160"/>
      <c r="H853" s="159"/>
      <c r="I853" s="159"/>
      <c r="K853" s="161"/>
      <c r="S853" s="157"/>
    </row>
    <row r="854" spans="1:19" s="158" customFormat="1" x14ac:dyDescent="0.2">
      <c r="A854" s="157"/>
      <c r="E854" s="159"/>
      <c r="F854" s="159"/>
      <c r="G854" s="160"/>
      <c r="H854" s="159"/>
      <c r="I854" s="159"/>
      <c r="K854" s="161"/>
      <c r="S854" s="157"/>
    </row>
    <row r="855" spans="1:19" s="158" customFormat="1" x14ac:dyDescent="0.2">
      <c r="A855" s="157"/>
      <c r="E855" s="159"/>
      <c r="F855" s="159"/>
      <c r="G855" s="160"/>
      <c r="H855" s="159"/>
      <c r="I855" s="159"/>
      <c r="K855" s="161"/>
      <c r="S855" s="157"/>
    </row>
    <row r="856" spans="1:19" s="158" customFormat="1" x14ac:dyDescent="0.2">
      <c r="A856" s="157"/>
      <c r="E856" s="159"/>
      <c r="F856" s="159"/>
      <c r="G856" s="160"/>
      <c r="H856" s="159"/>
      <c r="I856" s="159"/>
      <c r="K856" s="161"/>
      <c r="S856" s="157"/>
    </row>
    <row r="857" spans="1:19" s="158" customFormat="1" x14ac:dyDescent="0.2">
      <c r="A857" s="157"/>
      <c r="E857" s="159"/>
      <c r="F857" s="159"/>
      <c r="G857" s="160"/>
      <c r="H857" s="159"/>
      <c r="I857" s="159"/>
      <c r="K857" s="161"/>
      <c r="S857" s="157"/>
    </row>
    <row r="858" spans="1:19" s="158" customFormat="1" x14ac:dyDescent="0.2">
      <c r="A858" s="157"/>
      <c r="E858" s="159"/>
      <c r="F858" s="159"/>
      <c r="G858" s="160"/>
      <c r="H858" s="159"/>
      <c r="I858" s="159"/>
      <c r="K858" s="161"/>
      <c r="S858" s="157"/>
    </row>
    <row r="859" spans="1:19" s="158" customFormat="1" x14ac:dyDescent="0.2">
      <c r="A859" s="157"/>
      <c r="E859" s="159"/>
      <c r="F859" s="159"/>
      <c r="G859" s="160"/>
      <c r="H859" s="159"/>
      <c r="I859" s="159"/>
      <c r="K859" s="161"/>
      <c r="S859" s="157"/>
    </row>
    <row r="860" spans="1:19" s="158" customFormat="1" x14ac:dyDescent="0.2">
      <c r="A860" s="157"/>
      <c r="E860" s="159"/>
      <c r="F860" s="159"/>
      <c r="G860" s="160"/>
      <c r="H860" s="159"/>
      <c r="I860" s="159"/>
      <c r="K860" s="161"/>
      <c r="S860" s="157"/>
    </row>
    <row r="861" spans="1:19" s="158" customFormat="1" x14ac:dyDescent="0.2">
      <c r="A861" s="157"/>
      <c r="E861" s="159"/>
      <c r="F861" s="159"/>
      <c r="G861" s="160"/>
      <c r="H861" s="159"/>
      <c r="I861" s="159"/>
      <c r="K861" s="161"/>
      <c r="S861" s="157"/>
    </row>
    <row r="862" spans="1:19" s="158" customFormat="1" x14ac:dyDescent="0.2">
      <c r="A862" s="157"/>
      <c r="E862" s="159"/>
      <c r="F862" s="159"/>
      <c r="G862" s="160"/>
      <c r="H862" s="159"/>
      <c r="I862" s="159"/>
      <c r="K862" s="161"/>
      <c r="S862" s="157"/>
    </row>
    <row r="863" spans="1:19" s="158" customFormat="1" x14ac:dyDescent="0.2">
      <c r="A863" s="157"/>
      <c r="E863" s="159"/>
      <c r="F863" s="159"/>
      <c r="G863" s="160"/>
      <c r="H863" s="159"/>
      <c r="I863" s="159"/>
      <c r="K863" s="161"/>
      <c r="S863" s="157"/>
    </row>
    <row r="864" spans="1:19" s="158" customFormat="1" x14ac:dyDescent="0.2">
      <c r="A864" s="157"/>
      <c r="E864" s="159"/>
      <c r="F864" s="159"/>
      <c r="G864" s="160"/>
      <c r="H864" s="159"/>
      <c r="I864" s="159"/>
      <c r="K864" s="161"/>
      <c r="S864" s="157"/>
    </row>
    <row r="865" spans="1:19" s="158" customFormat="1" x14ac:dyDescent="0.2">
      <c r="A865" s="157"/>
      <c r="E865" s="159"/>
      <c r="F865" s="159"/>
      <c r="G865" s="160"/>
      <c r="H865" s="159"/>
      <c r="I865" s="159"/>
      <c r="K865" s="161"/>
      <c r="S865" s="157"/>
    </row>
    <row r="866" spans="1:19" s="158" customFormat="1" x14ac:dyDescent="0.2">
      <c r="A866" s="157"/>
      <c r="E866" s="159"/>
      <c r="F866" s="159"/>
      <c r="G866" s="160"/>
      <c r="H866" s="159"/>
      <c r="I866" s="159"/>
      <c r="K866" s="161"/>
      <c r="S866" s="157"/>
    </row>
    <row r="867" spans="1:19" s="158" customFormat="1" x14ac:dyDescent="0.2">
      <c r="A867" s="157"/>
      <c r="E867" s="159"/>
      <c r="F867" s="159"/>
      <c r="G867" s="160"/>
      <c r="H867" s="159"/>
      <c r="I867" s="159"/>
      <c r="K867" s="161"/>
      <c r="S867" s="157"/>
    </row>
    <row r="868" spans="1:19" s="158" customFormat="1" x14ac:dyDescent="0.2">
      <c r="A868" s="157"/>
      <c r="E868" s="159"/>
      <c r="F868" s="159"/>
      <c r="G868" s="160"/>
      <c r="H868" s="159"/>
      <c r="I868" s="159"/>
      <c r="K868" s="161"/>
      <c r="S868" s="157"/>
    </row>
    <row r="869" spans="1:19" s="158" customFormat="1" x14ac:dyDescent="0.2">
      <c r="A869" s="157"/>
      <c r="E869" s="159"/>
      <c r="F869" s="159"/>
      <c r="G869" s="160"/>
      <c r="H869" s="159"/>
      <c r="I869" s="159"/>
      <c r="K869" s="161"/>
      <c r="S869" s="157"/>
    </row>
    <row r="870" spans="1:19" s="158" customFormat="1" x14ac:dyDescent="0.2">
      <c r="A870" s="157"/>
      <c r="E870" s="159"/>
      <c r="F870" s="159"/>
      <c r="G870" s="160"/>
      <c r="H870" s="159"/>
      <c r="I870" s="159"/>
      <c r="K870" s="161"/>
      <c r="S870" s="157"/>
    </row>
    <row r="871" spans="1:19" s="158" customFormat="1" x14ac:dyDescent="0.2">
      <c r="A871" s="157"/>
      <c r="E871" s="159"/>
      <c r="F871" s="159"/>
      <c r="G871" s="160"/>
      <c r="H871" s="159"/>
      <c r="I871" s="159"/>
      <c r="K871" s="161"/>
      <c r="S871" s="157"/>
    </row>
    <row r="872" spans="1:19" s="158" customFormat="1" x14ac:dyDescent="0.2">
      <c r="A872" s="157"/>
      <c r="E872" s="159"/>
      <c r="F872" s="159"/>
      <c r="G872" s="160"/>
      <c r="H872" s="159"/>
      <c r="I872" s="159"/>
      <c r="K872" s="161"/>
      <c r="S872" s="157"/>
    </row>
    <row r="873" spans="1:19" s="158" customFormat="1" x14ac:dyDescent="0.2">
      <c r="A873" s="157"/>
      <c r="E873" s="159"/>
      <c r="F873" s="159"/>
      <c r="G873" s="160"/>
      <c r="H873" s="159"/>
      <c r="I873" s="159"/>
      <c r="K873" s="161"/>
      <c r="S873" s="157"/>
    </row>
    <row r="874" spans="1:19" s="158" customFormat="1" x14ac:dyDescent="0.2">
      <c r="A874" s="157"/>
      <c r="E874" s="159"/>
      <c r="F874" s="159"/>
      <c r="G874" s="160"/>
      <c r="H874" s="159"/>
      <c r="I874" s="159"/>
      <c r="K874" s="161"/>
      <c r="S874" s="157"/>
    </row>
    <row r="875" spans="1:19" s="158" customFormat="1" x14ac:dyDescent="0.2">
      <c r="A875" s="157"/>
      <c r="E875" s="159"/>
      <c r="F875" s="159"/>
      <c r="G875" s="160"/>
      <c r="H875" s="159"/>
      <c r="I875" s="159"/>
      <c r="K875" s="161"/>
      <c r="S875" s="157"/>
    </row>
    <row r="876" spans="1:19" s="158" customFormat="1" x14ac:dyDescent="0.2">
      <c r="A876" s="157"/>
      <c r="E876" s="159"/>
      <c r="F876" s="159"/>
      <c r="G876" s="160"/>
      <c r="H876" s="159"/>
      <c r="I876" s="159"/>
      <c r="K876" s="161"/>
      <c r="S876" s="157"/>
    </row>
    <row r="877" spans="1:19" s="158" customFormat="1" x14ac:dyDescent="0.2">
      <c r="A877" s="157"/>
      <c r="E877" s="159"/>
      <c r="F877" s="159"/>
      <c r="G877" s="160"/>
      <c r="H877" s="159"/>
      <c r="I877" s="159"/>
      <c r="K877" s="161"/>
      <c r="S877" s="157"/>
    </row>
    <row r="878" spans="1:19" s="158" customFormat="1" x14ac:dyDescent="0.2">
      <c r="A878" s="157"/>
      <c r="E878" s="159"/>
      <c r="F878" s="159"/>
      <c r="G878" s="160"/>
      <c r="H878" s="159"/>
      <c r="I878" s="159"/>
      <c r="K878" s="161"/>
      <c r="S878" s="157"/>
    </row>
    <row r="879" spans="1:19" s="158" customFormat="1" x14ac:dyDescent="0.2">
      <c r="A879" s="157"/>
      <c r="E879" s="159"/>
      <c r="F879" s="159"/>
      <c r="G879" s="160"/>
      <c r="H879" s="159"/>
      <c r="I879" s="159"/>
      <c r="K879" s="161"/>
      <c r="S879" s="157"/>
    </row>
    <row r="880" spans="1:19" s="158" customFormat="1" x14ac:dyDescent="0.2">
      <c r="A880" s="157"/>
      <c r="E880" s="159"/>
      <c r="F880" s="159"/>
      <c r="G880" s="160"/>
      <c r="H880" s="159"/>
      <c r="I880" s="159"/>
      <c r="K880" s="161"/>
      <c r="S880" s="157"/>
    </row>
    <row r="881" spans="1:19" s="158" customFormat="1" x14ac:dyDescent="0.2">
      <c r="A881" s="157"/>
      <c r="E881" s="159"/>
      <c r="F881" s="159"/>
      <c r="G881" s="160"/>
      <c r="H881" s="159"/>
      <c r="I881" s="159"/>
      <c r="K881" s="161"/>
      <c r="S881" s="157"/>
    </row>
    <row r="882" spans="1:19" s="158" customFormat="1" x14ac:dyDescent="0.2">
      <c r="A882" s="157"/>
      <c r="E882" s="159"/>
      <c r="F882" s="159"/>
      <c r="G882" s="160"/>
      <c r="H882" s="159"/>
      <c r="I882" s="159"/>
      <c r="K882" s="161"/>
      <c r="S882" s="157"/>
    </row>
    <row r="883" spans="1:19" s="158" customFormat="1" x14ac:dyDescent="0.2">
      <c r="A883" s="157"/>
      <c r="E883" s="159"/>
      <c r="F883" s="159"/>
      <c r="G883" s="160"/>
      <c r="H883" s="159"/>
      <c r="I883" s="159"/>
      <c r="K883" s="161"/>
      <c r="S883" s="157"/>
    </row>
    <row r="884" spans="1:19" s="158" customFormat="1" x14ac:dyDescent="0.2">
      <c r="A884" s="157"/>
      <c r="E884" s="159"/>
      <c r="F884" s="159"/>
      <c r="G884" s="160"/>
      <c r="H884" s="159"/>
      <c r="I884" s="159"/>
      <c r="K884" s="161"/>
      <c r="S884" s="157"/>
    </row>
    <row r="885" spans="1:19" s="158" customFormat="1" x14ac:dyDescent="0.2">
      <c r="A885" s="157"/>
      <c r="E885" s="159"/>
      <c r="F885" s="159"/>
      <c r="G885" s="160"/>
      <c r="H885" s="159"/>
      <c r="I885" s="159"/>
      <c r="K885" s="161"/>
      <c r="S885" s="157"/>
    </row>
    <row r="886" spans="1:19" s="158" customFormat="1" x14ac:dyDescent="0.2">
      <c r="A886" s="157"/>
      <c r="E886" s="159"/>
      <c r="F886" s="159"/>
      <c r="G886" s="160"/>
      <c r="H886" s="159"/>
      <c r="I886" s="159"/>
      <c r="K886" s="161"/>
      <c r="S886" s="157"/>
    </row>
    <row r="887" spans="1:19" s="158" customFormat="1" x14ac:dyDescent="0.2">
      <c r="A887" s="157"/>
      <c r="E887" s="159"/>
      <c r="F887" s="159"/>
      <c r="G887" s="160"/>
      <c r="H887" s="159"/>
      <c r="I887" s="159"/>
      <c r="K887" s="161"/>
      <c r="S887" s="157"/>
    </row>
    <row r="888" spans="1:19" s="158" customFormat="1" x14ac:dyDescent="0.2">
      <c r="A888" s="157"/>
      <c r="E888" s="159"/>
      <c r="F888" s="159"/>
      <c r="G888" s="160"/>
      <c r="H888" s="159"/>
      <c r="I888" s="159"/>
      <c r="K888" s="161"/>
      <c r="S888" s="157"/>
    </row>
    <row r="889" spans="1:19" s="158" customFormat="1" x14ac:dyDescent="0.2">
      <c r="A889" s="157"/>
      <c r="E889" s="159"/>
      <c r="F889" s="159"/>
      <c r="G889" s="160"/>
      <c r="H889" s="159"/>
      <c r="I889" s="159"/>
      <c r="K889" s="161"/>
      <c r="S889" s="157"/>
    </row>
    <row r="890" spans="1:19" s="158" customFormat="1" x14ac:dyDescent="0.2">
      <c r="A890" s="157"/>
      <c r="E890" s="159"/>
      <c r="F890" s="159"/>
      <c r="G890" s="160"/>
      <c r="H890" s="159"/>
      <c r="I890" s="159"/>
      <c r="K890" s="161"/>
      <c r="S890" s="157"/>
    </row>
    <row r="891" spans="1:19" s="158" customFormat="1" x14ac:dyDescent="0.2">
      <c r="A891" s="157"/>
      <c r="E891" s="159"/>
      <c r="F891" s="159"/>
      <c r="G891" s="160"/>
      <c r="H891" s="159"/>
      <c r="I891" s="159"/>
      <c r="K891" s="161"/>
      <c r="S891" s="157"/>
    </row>
    <row r="892" spans="1:19" s="158" customFormat="1" x14ac:dyDescent="0.2">
      <c r="A892" s="157"/>
      <c r="E892" s="159"/>
      <c r="F892" s="159"/>
      <c r="G892" s="160"/>
      <c r="H892" s="159"/>
      <c r="I892" s="159"/>
      <c r="K892" s="161"/>
      <c r="S892" s="157"/>
    </row>
    <row r="893" spans="1:19" s="158" customFormat="1" x14ac:dyDescent="0.2">
      <c r="A893" s="157"/>
      <c r="E893" s="159"/>
      <c r="F893" s="159"/>
      <c r="G893" s="160"/>
      <c r="H893" s="159"/>
      <c r="I893" s="159"/>
      <c r="K893" s="161"/>
      <c r="S893" s="157"/>
    </row>
    <row r="894" spans="1:19" s="158" customFormat="1" x14ac:dyDescent="0.2">
      <c r="A894" s="157"/>
      <c r="E894" s="159"/>
      <c r="F894" s="159"/>
      <c r="G894" s="160"/>
      <c r="H894" s="159"/>
      <c r="I894" s="159"/>
      <c r="K894" s="161"/>
      <c r="S894" s="157"/>
    </row>
    <row r="895" spans="1:19" s="158" customFormat="1" x14ac:dyDescent="0.2">
      <c r="A895" s="157"/>
      <c r="E895" s="159"/>
      <c r="F895" s="159"/>
      <c r="G895" s="160"/>
      <c r="H895" s="159"/>
      <c r="I895" s="159"/>
      <c r="K895" s="161"/>
      <c r="S895" s="157"/>
    </row>
    <row r="896" spans="1:19" s="158" customFormat="1" x14ac:dyDescent="0.2">
      <c r="A896" s="157"/>
      <c r="E896" s="159"/>
      <c r="F896" s="159"/>
      <c r="G896" s="160"/>
      <c r="H896" s="159"/>
      <c r="I896" s="159"/>
      <c r="K896" s="161"/>
      <c r="S896" s="157"/>
    </row>
    <row r="897" spans="1:19" s="158" customFormat="1" x14ac:dyDescent="0.2">
      <c r="A897" s="157"/>
      <c r="E897" s="159"/>
      <c r="F897" s="159"/>
      <c r="G897" s="160"/>
      <c r="H897" s="159"/>
      <c r="I897" s="159"/>
      <c r="K897" s="161"/>
      <c r="S897" s="157"/>
    </row>
    <row r="898" spans="1:19" s="158" customFormat="1" x14ac:dyDescent="0.2">
      <c r="A898" s="157"/>
      <c r="E898" s="159"/>
      <c r="F898" s="159"/>
      <c r="G898" s="160"/>
      <c r="H898" s="159"/>
      <c r="I898" s="159"/>
      <c r="K898" s="161"/>
      <c r="S898" s="157"/>
    </row>
    <row r="899" spans="1:19" s="158" customFormat="1" x14ac:dyDescent="0.2">
      <c r="A899" s="157"/>
      <c r="E899" s="159"/>
      <c r="F899" s="159"/>
      <c r="G899" s="160"/>
      <c r="H899" s="159"/>
      <c r="I899" s="159"/>
      <c r="K899" s="161"/>
      <c r="S899" s="157"/>
    </row>
    <row r="900" spans="1:19" s="158" customFormat="1" x14ac:dyDescent="0.2">
      <c r="A900" s="157"/>
      <c r="E900" s="159"/>
      <c r="F900" s="159"/>
      <c r="G900" s="160"/>
      <c r="H900" s="159"/>
      <c r="I900" s="159"/>
      <c r="K900" s="161"/>
      <c r="S900" s="157"/>
    </row>
    <row r="901" spans="1:19" s="158" customFormat="1" x14ac:dyDescent="0.2">
      <c r="A901" s="157"/>
      <c r="E901" s="159"/>
      <c r="F901" s="159"/>
      <c r="G901" s="160"/>
      <c r="H901" s="159"/>
      <c r="I901" s="159"/>
      <c r="K901" s="161"/>
      <c r="S901" s="157"/>
    </row>
    <row r="902" spans="1:19" s="158" customFormat="1" x14ac:dyDescent="0.2">
      <c r="A902" s="157"/>
      <c r="E902" s="159"/>
      <c r="F902" s="159"/>
      <c r="G902" s="160"/>
      <c r="H902" s="159"/>
      <c r="I902" s="159"/>
      <c r="K902" s="161"/>
      <c r="S902" s="157"/>
    </row>
    <row r="903" spans="1:19" s="158" customFormat="1" x14ac:dyDescent="0.2">
      <c r="A903" s="157"/>
      <c r="E903" s="159"/>
      <c r="F903" s="159"/>
      <c r="G903" s="160"/>
      <c r="H903" s="159"/>
      <c r="I903" s="159"/>
      <c r="K903" s="161"/>
      <c r="S903" s="157"/>
    </row>
    <row r="904" spans="1:19" s="158" customFormat="1" x14ac:dyDescent="0.2">
      <c r="A904" s="157"/>
      <c r="E904" s="159"/>
      <c r="F904" s="159"/>
      <c r="G904" s="160"/>
      <c r="H904" s="159"/>
      <c r="I904" s="159"/>
      <c r="K904" s="161"/>
      <c r="S904" s="157"/>
    </row>
    <row r="905" spans="1:19" s="158" customFormat="1" x14ac:dyDescent="0.2">
      <c r="A905" s="157"/>
      <c r="E905" s="159"/>
      <c r="F905" s="159"/>
      <c r="G905" s="160"/>
      <c r="H905" s="159"/>
      <c r="I905" s="159"/>
      <c r="K905" s="161"/>
      <c r="S905" s="157"/>
    </row>
    <row r="906" spans="1:19" s="158" customFormat="1" x14ac:dyDescent="0.2">
      <c r="A906" s="157"/>
      <c r="E906" s="159"/>
      <c r="F906" s="159"/>
      <c r="G906" s="160"/>
      <c r="H906" s="159"/>
      <c r="I906" s="159"/>
      <c r="K906" s="161"/>
      <c r="S906" s="157"/>
    </row>
    <row r="907" spans="1:19" s="158" customFormat="1" x14ac:dyDescent="0.2">
      <c r="A907" s="157"/>
      <c r="E907" s="159"/>
      <c r="F907" s="159"/>
      <c r="G907" s="160"/>
      <c r="H907" s="159"/>
      <c r="I907" s="159"/>
      <c r="K907" s="161"/>
      <c r="S907" s="157"/>
    </row>
    <row r="908" spans="1:19" s="158" customFormat="1" x14ac:dyDescent="0.2">
      <c r="A908" s="157"/>
      <c r="E908" s="159"/>
      <c r="F908" s="159"/>
      <c r="G908" s="160"/>
      <c r="H908" s="159"/>
      <c r="I908" s="159"/>
      <c r="K908" s="161"/>
      <c r="S908" s="157"/>
    </row>
    <row r="909" spans="1:19" s="158" customFormat="1" x14ac:dyDescent="0.2">
      <c r="A909" s="157"/>
      <c r="E909" s="159"/>
      <c r="F909" s="159"/>
      <c r="G909" s="160"/>
      <c r="H909" s="159"/>
      <c r="I909" s="159"/>
      <c r="K909" s="161"/>
      <c r="S909" s="157"/>
    </row>
    <row r="910" spans="1:19" s="158" customFormat="1" x14ac:dyDescent="0.2">
      <c r="A910" s="157"/>
      <c r="E910" s="159"/>
      <c r="F910" s="159"/>
      <c r="G910" s="160"/>
      <c r="H910" s="159"/>
      <c r="I910" s="159"/>
      <c r="K910" s="161"/>
      <c r="S910" s="157"/>
    </row>
    <row r="911" spans="1:19" s="158" customFormat="1" x14ac:dyDescent="0.2">
      <c r="A911" s="157"/>
      <c r="E911" s="159"/>
      <c r="F911" s="159"/>
      <c r="G911" s="160"/>
      <c r="H911" s="159"/>
      <c r="I911" s="159"/>
      <c r="K911" s="161"/>
      <c r="S911" s="157"/>
    </row>
    <row r="912" spans="1:19" s="158" customFormat="1" x14ac:dyDescent="0.2">
      <c r="A912" s="157"/>
      <c r="E912" s="159"/>
      <c r="F912" s="159"/>
      <c r="G912" s="160"/>
      <c r="H912" s="159"/>
      <c r="I912" s="159"/>
      <c r="K912" s="161"/>
      <c r="S912" s="157"/>
    </row>
    <row r="913" spans="1:19" s="158" customFormat="1" x14ac:dyDescent="0.2">
      <c r="A913" s="157"/>
      <c r="E913" s="159"/>
      <c r="F913" s="159"/>
      <c r="G913" s="160"/>
      <c r="H913" s="159"/>
      <c r="I913" s="159"/>
      <c r="K913" s="161"/>
      <c r="S913" s="157"/>
    </row>
    <row r="914" spans="1:19" s="158" customFormat="1" x14ac:dyDescent="0.2">
      <c r="A914" s="157"/>
      <c r="E914" s="159"/>
      <c r="F914" s="159"/>
      <c r="G914" s="160"/>
      <c r="H914" s="159"/>
      <c r="I914" s="159"/>
      <c r="K914" s="161"/>
      <c r="S914" s="157"/>
    </row>
    <row r="915" spans="1:19" s="158" customFormat="1" x14ac:dyDescent="0.2">
      <c r="A915" s="157"/>
      <c r="E915" s="159"/>
      <c r="F915" s="159"/>
      <c r="G915" s="160"/>
      <c r="H915" s="159"/>
      <c r="I915" s="159"/>
      <c r="K915" s="161"/>
      <c r="S915" s="157"/>
    </row>
    <row r="916" spans="1:19" s="158" customFormat="1" x14ac:dyDescent="0.2">
      <c r="A916" s="157"/>
      <c r="E916" s="159"/>
      <c r="F916" s="159"/>
      <c r="G916" s="160"/>
      <c r="H916" s="159"/>
      <c r="I916" s="159"/>
      <c r="K916" s="161"/>
      <c r="S916" s="157"/>
    </row>
    <row r="917" spans="1:19" s="158" customFormat="1" x14ac:dyDescent="0.2">
      <c r="A917" s="157"/>
      <c r="E917" s="159"/>
      <c r="F917" s="159"/>
      <c r="G917" s="160"/>
      <c r="H917" s="159"/>
      <c r="I917" s="159"/>
      <c r="K917" s="161"/>
      <c r="S917" s="157"/>
    </row>
    <row r="918" spans="1:19" s="158" customFormat="1" x14ac:dyDescent="0.2">
      <c r="A918" s="157"/>
      <c r="E918" s="159"/>
      <c r="F918" s="159"/>
      <c r="G918" s="160"/>
      <c r="H918" s="159"/>
      <c r="I918" s="159"/>
      <c r="K918" s="161"/>
      <c r="S918" s="157"/>
    </row>
    <row r="919" spans="1:19" s="158" customFormat="1" x14ac:dyDescent="0.2">
      <c r="A919" s="157"/>
      <c r="E919" s="159"/>
      <c r="F919" s="159"/>
      <c r="G919" s="160"/>
      <c r="H919" s="159"/>
      <c r="I919" s="159"/>
      <c r="K919" s="161"/>
      <c r="S919" s="157"/>
    </row>
    <row r="920" spans="1:19" s="158" customFormat="1" x14ac:dyDescent="0.2">
      <c r="A920" s="157"/>
      <c r="E920" s="159"/>
      <c r="F920" s="159"/>
      <c r="G920" s="160"/>
      <c r="H920" s="159"/>
      <c r="I920" s="159"/>
      <c r="K920" s="161"/>
      <c r="S920" s="157"/>
    </row>
    <row r="921" spans="1:19" s="158" customFormat="1" x14ac:dyDescent="0.2">
      <c r="A921" s="157"/>
      <c r="E921" s="159"/>
      <c r="F921" s="159"/>
      <c r="G921" s="160"/>
      <c r="H921" s="159"/>
      <c r="I921" s="159"/>
      <c r="K921" s="161"/>
      <c r="S921" s="157"/>
    </row>
    <row r="922" spans="1:19" s="158" customFormat="1" x14ac:dyDescent="0.2">
      <c r="A922" s="157"/>
      <c r="E922" s="159"/>
      <c r="F922" s="159"/>
      <c r="G922" s="160"/>
      <c r="H922" s="159"/>
      <c r="I922" s="159"/>
      <c r="K922" s="161"/>
      <c r="S922" s="157"/>
    </row>
    <row r="923" spans="1:19" s="158" customFormat="1" x14ac:dyDescent="0.2">
      <c r="A923" s="157"/>
      <c r="E923" s="159"/>
      <c r="F923" s="159"/>
      <c r="G923" s="160"/>
      <c r="H923" s="159"/>
      <c r="I923" s="159"/>
      <c r="K923" s="161"/>
      <c r="S923" s="157"/>
    </row>
    <row r="924" spans="1:19" s="158" customFormat="1" x14ac:dyDescent="0.2">
      <c r="A924" s="157"/>
      <c r="E924" s="159"/>
      <c r="F924" s="159"/>
      <c r="G924" s="160"/>
      <c r="H924" s="159"/>
      <c r="I924" s="159"/>
      <c r="K924" s="161"/>
      <c r="S924" s="157"/>
    </row>
    <row r="925" spans="1:19" s="158" customFormat="1" x14ac:dyDescent="0.2">
      <c r="A925" s="157"/>
      <c r="E925" s="159"/>
      <c r="F925" s="159"/>
      <c r="G925" s="160"/>
      <c r="H925" s="159"/>
      <c r="I925" s="159"/>
      <c r="K925" s="161"/>
      <c r="S925" s="157"/>
    </row>
    <row r="926" spans="1:19" s="158" customFormat="1" x14ac:dyDescent="0.2">
      <c r="A926" s="157"/>
      <c r="E926" s="159"/>
      <c r="F926" s="159"/>
      <c r="G926" s="160"/>
      <c r="H926" s="159"/>
      <c r="I926" s="159"/>
      <c r="K926" s="161"/>
      <c r="S926" s="157"/>
    </row>
    <row r="927" spans="1:19" s="158" customFormat="1" x14ac:dyDescent="0.2">
      <c r="A927" s="157"/>
      <c r="E927" s="159"/>
      <c r="F927" s="159"/>
      <c r="G927" s="160"/>
      <c r="H927" s="159"/>
      <c r="I927" s="159"/>
      <c r="K927" s="161"/>
      <c r="S927" s="157"/>
    </row>
    <row r="928" spans="1:19" s="158" customFormat="1" x14ac:dyDescent="0.2">
      <c r="A928" s="157"/>
      <c r="E928" s="159"/>
      <c r="F928" s="159"/>
      <c r="G928" s="160"/>
      <c r="H928" s="159"/>
      <c r="I928" s="159"/>
      <c r="K928" s="161"/>
      <c r="S928" s="157"/>
    </row>
    <row r="929" spans="1:19" s="158" customFormat="1" x14ac:dyDescent="0.2">
      <c r="A929" s="157"/>
      <c r="E929" s="159"/>
      <c r="F929" s="159"/>
      <c r="G929" s="160"/>
      <c r="H929" s="159"/>
      <c r="I929" s="159"/>
      <c r="K929" s="161"/>
      <c r="S929" s="157"/>
    </row>
    <row r="930" spans="1:19" s="158" customFormat="1" x14ac:dyDescent="0.2">
      <c r="A930" s="157"/>
      <c r="E930" s="159"/>
      <c r="F930" s="159"/>
      <c r="G930" s="160"/>
      <c r="H930" s="159"/>
      <c r="I930" s="159"/>
      <c r="K930" s="161"/>
      <c r="S930" s="157"/>
    </row>
    <row r="931" spans="1:19" s="158" customFormat="1" x14ac:dyDescent="0.2">
      <c r="A931" s="157"/>
      <c r="E931" s="159"/>
      <c r="F931" s="159"/>
      <c r="G931" s="160"/>
      <c r="H931" s="159"/>
      <c r="I931" s="159"/>
      <c r="K931" s="161"/>
      <c r="S931" s="157"/>
    </row>
    <row r="932" spans="1:19" s="158" customFormat="1" x14ac:dyDescent="0.2">
      <c r="A932" s="157"/>
      <c r="E932" s="159"/>
      <c r="F932" s="159"/>
      <c r="G932" s="160"/>
      <c r="H932" s="159"/>
      <c r="I932" s="159"/>
      <c r="K932" s="161"/>
      <c r="S932" s="157"/>
    </row>
    <row r="933" spans="1:19" s="158" customFormat="1" x14ac:dyDescent="0.2">
      <c r="A933" s="157"/>
      <c r="E933" s="159"/>
      <c r="F933" s="159"/>
      <c r="G933" s="160"/>
      <c r="H933" s="159"/>
      <c r="I933" s="159"/>
      <c r="K933" s="161"/>
      <c r="S933" s="157"/>
    </row>
    <row r="934" spans="1:19" s="158" customFormat="1" x14ac:dyDescent="0.2">
      <c r="A934" s="157"/>
      <c r="E934" s="159"/>
      <c r="F934" s="159"/>
      <c r="G934" s="160"/>
      <c r="H934" s="159"/>
      <c r="I934" s="159"/>
      <c r="K934" s="161"/>
      <c r="S934" s="157"/>
    </row>
    <row r="935" spans="1:19" s="158" customFormat="1" x14ac:dyDescent="0.2">
      <c r="A935" s="157"/>
      <c r="E935" s="159"/>
      <c r="F935" s="159"/>
      <c r="G935" s="160"/>
      <c r="H935" s="159"/>
      <c r="I935" s="159"/>
      <c r="K935" s="161"/>
      <c r="S935" s="157"/>
    </row>
    <row r="936" spans="1:19" s="158" customFormat="1" x14ac:dyDescent="0.2">
      <c r="A936" s="157"/>
      <c r="E936" s="159"/>
      <c r="F936" s="159"/>
      <c r="G936" s="160"/>
      <c r="H936" s="159"/>
      <c r="I936" s="159"/>
      <c r="K936" s="161"/>
      <c r="S936" s="157"/>
    </row>
    <row r="937" spans="1:19" s="158" customFormat="1" x14ac:dyDescent="0.2">
      <c r="A937" s="157"/>
      <c r="E937" s="159"/>
      <c r="F937" s="159"/>
      <c r="G937" s="160"/>
      <c r="H937" s="159"/>
      <c r="I937" s="159"/>
      <c r="K937" s="161"/>
      <c r="S937" s="157"/>
    </row>
    <row r="938" spans="1:19" s="158" customFormat="1" x14ac:dyDescent="0.2">
      <c r="A938" s="157"/>
      <c r="E938" s="159"/>
      <c r="F938" s="159"/>
      <c r="G938" s="160"/>
      <c r="H938" s="159"/>
      <c r="I938" s="159"/>
      <c r="K938" s="161"/>
      <c r="S938" s="157"/>
    </row>
    <row r="939" spans="1:19" s="158" customFormat="1" x14ac:dyDescent="0.2">
      <c r="A939" s="157"/>
      <c r="E939" s="159"/>
      <c r="F939" s="159"/>
      <c r="G939" s="160"/>
      <c r="H939" s="159"/>
      <c r="I939" s="159"/>
      <c r="K939" s="161"/>
      <c r="S939" s="157"/>
    </row>
    <row r="940" spans="1:19" s="158" customFormat="1" x14ac:dyDescent="0.2">
      <c r="A940" s="157"/>
      <c r="E940" s="159"/>
      <c r="F940" s="159"/>
      <c r="G940" s="160"/>
      <c r="H940" s="159"/>
      <c r="I940" s="159"/>
      <c r="K940" s="161"/>
      <c r="S940" s="157"/>
    </row>
    <row r="941" spans="1:19" s="158" customFormat="1" x14ac:dyDescent="0.2">
      <c r="A941" s="157"/>
      <c r="E941" s="159"/>
      <c r="F941" s="159"/>
      <c r="G941" s="160"/>
      <c r="H941" s="159"/>
      <c r="I941" s="159"/>
      <c r="K941" s="161"/>
      <c r="S941" s="157"/>
    </row>
    <row r="942" spans="1:19" s="158" customFormat="1" x14ac:dyDescent="0.2">
      <c r="A942" s="157"/>
      <c r="E942" s="159"/>
      <c r="F942" s="159"/>
      <c r="G942" s="160"/>
      <c r="H942" s="159"/>
      <c r="I942" s="159"/>
      <c r="K942" s="161"/>
      <c r="S942" s="157"/>
    </row>
    <row r="943" spans="1:19" s="158" customFormat="1" x14ac:dyDescent="0.2">
      <c r="A943" s="157"/>
      <c r="E943" s="159"/>
      <c r="F943" s="159"/>
      <c r="G943" s="160"/>
      <c r="H943" s="159"/>
      <c r="I943" s="159"/>
      <c r="K943" s="161"/>
      <c r="S943" s="157"/>
    </row>
    <row r="944" spans="1:19" s="158" customFormat="1" x14ac:dyDescent="0.2">
      <c r="A944" s="157"/>
      <c r="E944" s="159"/>
      <c r="F944" s="159"/>
      <c r="G944" s="160"/>
      <c r="H944" s="159"/>
      <c r="I944" s="159"/>
      <c r="K944" s="161"/>
      <c r="S944" s="157"/>
    </row>
    <row r="945" spans="1:19" s="158" customFormat="1" x14ac:dyDescent="0.2">
      <c r="A945" s="157"/>
      <c r="E945" s="159"/>
      <c r="F945" s="159"/>
      <c r="G945" s="160"/>
      <c r="H945" s="159"/>
      <c r="I945" s="159"/>
      <c r="K945" s="161"/>
      <c r="S945" s="157"/>
    </row>
    <row r="946" spans="1:19" s="158" customFormat="1" x14ac:dyDescent="0.2">
      <c r="A946" s="157"/>
      <c r="E946" s="159"/>
      <c r="F946" s="159"/>
      <c r="G946" s="160"/>
      <c r="H946" s="159"/>
      <c r="I946" s="159"/>
      <c r="K946" s="161"/>
      <c r="S946" s="157"/>
    </row>
    <row r="947" spans="1:19" s="158" customFormat="1" x14ac:dyDescent="0.2">
      <c r="A947" s="157"/>
      <c r="E947" s="159"/>
      <c r="F947" s="159"/>
      <c r="G947" s="160"/>
      <c r="H947" s="159"/>
      <c r="I947" s="159"/>
      <c r="K947" s="161"/>
      <c r="S947" s="157"/>
    </row>
    <row r="948" spans="1:19" s="158" customFormat="1" x14ac:dyDescent="0.2">
      <c r="A948" s="157"/>
      <c r="E948" s="159"/>
      <c r="F948" s="159"/>
      <c r="G948" s="160"/>
      <c r="H948" s="159"/>
      <c r="I948" s="159"/>
      <c r="K948" s="161"/>
      <c r="S948" s="157"/>
    </row>
    <row r="949" spans="1:19" s="158" customFormat="1" x14ac:dyDescent="0.2">
      <c r="A949" s="157"/>
      <c r="E949" s="159"/>
      <c r="F949" s="159"/>
      <c r="G949" s="160"/>
      <c r="H949" s="159"/>
      <c r="I949" s="159"/>
      <c r="K949" s="161"/>
      <c r="S949" s="157"/>
    </row>
    <row r="950" spans="1:19" s="158" customFormat="1" x14ac:dyDescent="0.2">
      <c r="A950" s="157"/>
      <c r="E950" s="159"/>
      <c r="F950" s="159"/>
      <c r="G950" s="160"/>
      <c r="H950" s="159"/>
      <c r="I950" s="159"/>
      <c r="K950" s="161"/>
      <c r="S950" s="157"/>
    </row>
    <row r="951" spans="1:19" s="158" customFormat="1" x14ac:dyDescent="0.2">
      <c r="A951" s="157"/>
      <c r="E951" s="159"/>
      <c r="F951" s="159"/>
      <c r="G951" s="160"/>
      <c r="H951" s="159"/>
      <c r="I951" s="159"/>
      <c r="K951" s="161"/>
      <c r="S951" s="157"/>
    </row>
    <row r="952" spans="1:19" s="158" customFormat="1" x14ac:dyDescent="0.2">
      <c r="A952" s="157"/>
      <c r="E952" s="159"/>
      <c r="F952" s="159"/>
      <c r="G952" s="160"/>
      <c r="H952" s="159"/>
      <c r="I952" s="159"/>
      <c r="K952" s="161"/>
      <c r="S952" s="157"/>
    </row>
    <row r="953" spans="1:19" s="158" customFormat="1" x14ac:dyDescent="0.2">
      <c r="A953" s="157"/>
      <c r="E953" s="159"/>
      <c r="F953" s="159"/>
      <c r="G953" s="160"/>
      <c r="H953" s="159"/>
      <c r="I953" s="159"/>
      <c r="K953" s="161"/>
      <c r="S953" s="157"/>
    </row>
    <row r="954" spans="1:19" s="158" customFormat="1" x14ac:dyDescent="0.2">
      <c r="A954" s="157"/>
      <c r="E954" s="159"/>
      <c r="F954" s="159"/>
      <c r="G954" s="160"/>
      <c r="H954" s="159"/>
      <c r="I954" s="159"/>
      <c r="K954" s="161"/>
      <c r="S954" s="157"/>
    </row>
    <row r="955" spans="1:19" s="158" customFormat="1" x14ac:dyDescent="0.2">
      <c r="A955" s="157"/>
      <c r="E955" s="159"/>
      <c r="F955" s="159"/>
      <c r="G955" s="160"/>
      <c r="H955" s="159"/>
      <c r="I955" s="159"/>
      <c r="K955" s="161"/>
      <c r="S955" s="157"/>
    </row>
    <row r="956" spans="1:19" s="158" customFormat="1" x14ac:dyDescent="0.2">
      <c r="A956" s="157"/>
      <c r="E956" s="159"/>
      <c r="F956" s="159"/>
      <c r="G956" s="160"/>
      <c r="H956" s="159"/>
      <c r="I956" s="159"/>
      <c r="K956" s="161"/>
      <c r="S956" s="157"/>
    </row>
    <row r="957" spans="1:19" s="158" customFormat="1" x14ac:dyDescent="0.2">
      <c r="A957" s="157"/>
      <c r="E957" s="159"/>
      <c r="F957" s="159"/>
      <c r="G957" s="160"/>
      <c r="H957" s="159"/>
      <c r="I957" s="159"/>
      <c r="K957" s="161"/>
      <c r="S957" s="157"/>
    </row>
    <row r="958" spans="1:19" s="158" customFormat="1" x14ac:dyDescent="0.2">
      <c r="A958" s="157"/>
      <c r="E958" s="159"/>
      <c r="F958" s="159"/>
      <c r="G958" s="160"/>
      <c r="H958" s="159"/>
      <c r="I958" s="159"/>
      <c r="K958" s="161"/>
      <c r="S958" s="157"/>
    </row>
    <row r="959" spans="1:19" s="158" customFormat="1" x14ac:dyDescent="0.2">
      <c r="A959" s="157"/>
      <c r="E959" s="159"/>
      <c r="F959" s="159"/>
      <c r="G959" s="160"/>
      <c r="H959" s="159"/>
      <c r="I959" s="159"/>
      <c r="K959" s="161"/>
      <c r="S959" s="157"/>
    </row>
    <row r="960" spans="1:19" s="158" customFormat="1" x14ac:dyDescent="0.2">
      <c r="A960" s="157"/>
      <c r="E960" s="159"/>
      <c r="F960" s="159"/>
      <c r="G960" s="160"/>
      <c r="H960" s="159"/>
      <c r="I960" s="159"/>
      <c r="K960" s="161"/>
      <c r="S960" s="157"/>
    </row>
    <row r="961" spans="1:19" s="158" customFormat="1" x14ac:dyDescent="0.2">
      <c r="A961" s="157"/>
      <c r="E961" s="159"/>
      <c r="F961" s="159"/>
      <c r="G961" s="160"/>
      <c r="H961" s="159"/>
      <c r="I961" s="159"/>
      <c r="K961" s="161"/>
      <c r="S961" s="157"/>
    </row>
    <row r="962" spans="1:19" s="158" customFormat="1" x14ac:dyDescent="0.2">
      <c r="A962" s="157"/>
      <c r="E962" s="159"/>
      <c r="F962" s="159"/>
      <c r="G962" s="160"/>
      <c r="H962" s="159"/>
      <c r="I962" s="159"/>
      <c r="K962" s="161"/>
      <c r="S962" s="157"/>
    </row>
    <row r="963" spans="1:19" s="158" customFormat="1" x14ac:dyDescent="0.2">
      <c r="A963" s="157"/>
      <c r="E963" s="159"/>
      <c r="F963" s="159"/>
      <c r="G963" s="160"/>
      <c r="H963" s="159"/>
      <c r="I963" s="159"/>
      <c r="K963" s="161"/>
      <c r="S963" s="157"/>
    </row>
    <row r="964" spans="1:19" s="158" customFormat="1" x14ac:dyDescent="0.2">
      <c r="A964" s="157"/>
      <c r="E964" s="159"/>
      <c r="F964" s="159"/>
      <c r="G964" s="160"/>
      <c r="H964" s="159"/>
      <c r="I964" s="159"/>
      <c r="K964" s="161"/>
      <c r="S964" s="157"/>
    </row>
    <row r="965" spans="1:19" s="158" customFormat="1" x14ac:dyDescent="0.2">
      <c r="A965" s="157"/>
      <c r="E965" s="159"/>
      <c r="F965" s="159"/>
      <c r="G965" s="160"/>
      <c r="H965" s="159"/>
      <c r="I965" s="159"/>
      <c r="K965" s="161"/>
      <c r="S965" s="157"/>
    </row>
    <row r="966" spans="1:19" s="158" customFormat="1" x14ac:dyDescent="0.2">
      <c r="A966" s="157"/>
      <c r="E966" s="159"/>
      <c r="F966" s="159"/>
      <c r="G966" s="160"/>
      <c r="H966" s="159"/>
      <c r="I966" s="159"/>
      <c r="K966" s="161"/>
      <c r="S966" s="157"/>
    </row>
    <row r="967" spans="1:19" s="158" customFormat="1" x14ac:dyDescent="0.2">
      <c r="A967" s="157"/>
      <c r="E967" s="159"/>
      <c r="F967" s="159"/>
      <c r="G967" s="160"/>
      <c r="H967" s="159"/>
      <c r="I967" s="159"/>
      <c r="K967" s="161"/>
      <c r="S967" s="157"/>
    </row>
    <row r="968" spans="1:19" s="158" customFormat="1" x14ac:dyDescent="0.2">
      <c r="A968" s="157"/>
      <c r="E968" s="159"/>
      <c r="F968" s="159"/>
      <c r="G968" s="160"/>
      <c r="H968" s="159"/>
      <c r="I968" s="159"/>
      <c r="K968" s="161"/>
      <c r="S968" s="157"/>
    </row>
    <row r="969" spans="1:19" s="158" customFormat="1" x14ac:dyDescent="0.2">
      <c r="A969" s="157"/>
      <c r="E969" s="159"/>
      <c r="F969" s="159"/>
      <c r="G969" s="160"/>
      <c r="H969" s="159"/>
      <c r="I969" s="159"/>
      <c r="K969" s="161"/>
      <c r="S969" s="157"/>
    </row>
    <row r="970" spans="1:19" s="158" customFormat="1" x14ac:dyDescent="0.2">
      <c r="A970" s="157"/>
      <c r="E970" s="159"/>
      <c r="F970" s="159"/>
      <c r="G970" s="160"/>
      <c r="H970" s="159"/>
      <c r="I970" s="159"/>
      <c r="K970" s="161"/>
      <c r="S970" s="157"/>
    </row>
    <row r="971" spans="1:19" s="158" customFormat="1" x14ac:dyDescent="0.2">
      <c r="A971" s="157"/>
      <c r="E971" s="159"/>
      <c r="F971" s="159"/>
      <c r="G971" s="160"/>
      <c r="H971" s="159"/>
      <c r="I971" s="159"/>
      <c r="K971" s="161"/>
      <c r="S971" s="157"/>
    </row>
    <row r="972" spans="1:19" s="158" customFormat="1" x14ac:dyDescent="0.2">
      <c r="A972" s="157"/>
      <c r="E972" s="159"/>
      <c r="F972" s="159"/>
      <c r="G972" s="160"/>
      <c r="H972" s="159"/>
      <c r="I972" s="159"/>
      <c r="K972" s="161"/>
      <c r="S972" s="157"/>
    </row>
    <row r="973" spans="1:19" s="158" customFormat="1" x14ac:dyDescent="0.2">
      <c r="A973" s="157"/>
      <c r="E973" s="159"/>
      <c r="F973" s="159"/>
      <c r="G973" s="160"/>
      <c r="H973" s="159"/>
      <c r="I973" s="159"/>
      <c r="K973" s="161"/>
      <c r="S973" s="157"/>
    </row>
    <row r="974" spans="1:19" s="158" customFormat="1" x14ac:dyDescent="0.2">
      <c r="A974" s="157"/>
      <c r="E974" s="159"/>
      <c r="F974" s="159"/>
      <c r="G974" s="160"/>
      <c r="H974" s="159"/>
      <c r="I974" s="159"/>
      <c r="K974" s="161"/>
      <c r="S974" s="157"/>
    </row>
    <row r="975" spans="1:19" s="158" customFormat="1" x14ac:dyDescent="0.2">
      <c r="A975" s="157"/>
      <c r="E975" s="159"/>
      <c r="F975" s="159"/>
      <c r="G975" s="160"/>
      <c r="H975" s="159"/>
      <c r="I975" s="159"/>
      <c r="K975" s="161"/>
      <c r="S975" s="157"/>
    </row>
    <row r="976" spans="1:19" s="158" customFormat="1" x14ac:dyDescent="0.2">
      <c r="A976" s="157"/>
      <c r="E976" s="159"/>
      <c r="F976" s="159"/>
      <c r="G976" s="160"/>
      <c r="H976" s="159"/>
      <c r="I976" s="159"/>
      <c r="K976" s="161"/>
      <c r="S976" s="157"/>
    </row>
    <row r="977" spans="1:19" s="158" customFormat="1" x14ac:dyDescent="0.2">
      <c r="A977" s="157"/>
      <c r="E977" s="159"/>
      <c r="F977" s="159"/>
      <c r="G977" s="160"/>
      <c r="H977" s="159"/>
      <c r="I977" s="159"/>
      <c r="K977" s="161"/>
      <c r="S977" s="157"/>
    </row>
    <row r="978" spans="1:19" s="158" customFormat="1" x14ac:dyDescent="0.2">
      <c r="A978" s="157"/>
      <c r="E978" s="159"/>
      <c r="F978" s="159"/>
      <c r="G978" s="160"/>
      <c r="H978" s="159"/>
      <c r="I978" s="159"/>
      <c r="K978" s="161"/>
      <c r="S978" s="157"/>
    </row>
    <row r="979" spans="1:19" s="158" customFormat="1" x14ac:dyDescent="0.2">
      <c r="A979" s="157"/>
      <c r="E979" s="159"/>
      <c r="F979" s="159"/>
      <c r="G979" s="160"/>
      <c r="H979" s="159"/>
      <c r="I979" s="159"/>
      <c r="K979" s="161"/>
      <c r="S979" s="157"/>
    </row>
    <row r="980" spans="1:19" s="158" customFormat="1" x14ac:dyDescent="0.2">
      <c r="A980" s="157"/>
      <c r="E980" s="159"/>
      <c r="F980" s="159"/>
      <c r="G980" s="160"/>
      <c r="H980" s="159"/>
      <c r="I980" s="159"/>
      <c r="K980" s="161"/>
      <c r="S980" s="157"/>
    </row>
    <row r="981" spans="1:19" s="158" customFormat="1" x14ac:dyDescent="0.2">
      <c r="A981" s="157"/>
      <c r="E981" s="159"/>
      <c r="F981" s="159"/>
      <c r="G981" s="160"/>
      <c r="H981" s="159"/>
      <c r="I981" s="159"/>
      <c r="K981" s="161"/>
      <c r="S981" s="157"/>
    </row>
    <row r="982" spans="1:19" s="158" customFormat="1" x14ac:dyDescent="0.2">
      <c r="A982" s="157"/>
      <c r="E982" s="159"/>
      <c r="F982" s="159"/>
      <c r="G982" s="160"/>
      <c r="H982" s="159"/>
      <c r="I982" s="159"/>
      <c r="K982" s="161"/>
      <c r="S982" s="157"/>
    </row>
    <row r="983" spans="1:19" s="158" customFormat="1" x14ac:dyDescent="0.2">
      <c r="A983" s="157"/>
      <c r="E983" s="159"/>
      <c r="F983" s="159"/>
      <c r="G983" s="160"/>
      <c r="H983" s="159"/>
      <c r="I983" s="159"/>
      <c r="K983" s="161"/>
      <c r="S983" s="157"/>
    </row>
    <row r="984" spans="1:19" s="158" customFormat="1" x14ac:dyDescent="0.2">
      <c r="A984" s="157"/>
      <c r="E984" s="159"/>
      <c r="F984" s="159"/>
      <c r="G984" s="160"/>
      <c r="H984" s="159"/>
      <c r="I984" s="159"/>
      <c r="K984" s="161"/>
      <c r="S984" s="157"/>
    </row>
    <row r="985" spans="1:19" s="158" customFormat="1" x14ac:dyDescent="0.2">
      <c r="A985" s="157"/>
      <c r="E985" s="159"/>
      <c r="F985" s="159"/>
      <c r="G985" s="160"/>
      <c r="H985" s="159"/>
      <c r="I985" s="159"/>
      <c r="K985" s="161"/>
      <c r="S985" s="157"/>
    </row>
    <row r="986" spans="1:19" s="158" customFormat="1" x14ac:dyDescent="0.2">
      <c r="A986" s="157"/>
      <c r="E986" s="159"/>
      <c r="F986" s="159"/>
      <c r="G986" s="160"/>
      <c r="H986" s="159"/>
      <c r="I986" s="159"/>
      <c r="K986" s="161"/>
      <c r="S986" s="157"/>
    </row>
    <row r="987" spans="1:19" s="158" customFormat="1" x14ac:dyDescent="0.2">
      <c r="A987" s="157"/>
      <c r="E987" s="159"/>
      <c r="F987" s="159"/>
      <c r="G987" s="160"/>
      <c r="H987" s="159"/>
      <c r="I987" s="159"/>
      <c r="K987" s="161"/>
      <c r="S987" s="157"/>
    </row>
    <row r="988" spans="1:19" s="158" customFormat="1" x14ac:dyDescent="0.2">
      <c r="A988" s="157"/>
      <c r="E988" s="159"/>
      <c r="F988" s="159"/>
      <c r="G988" s="160"/>
      <c r="H988" s="159"/>
      <c r="I988" s="159"/>
      <c r="K988" s="161"/>
      <c r="S988" s="157"/>
    </row>
    <row r="989" spans="1:19" s="158" customFormat="1" x14ac:dyDescent="0.2">
      <c r="A989" s="157"/>
      <c r="E989" s="159"/>
      <c r="F989" s="159"/>
      <c r="G989" s="160"/>
      <c r="H989" s="159"/>
      <c r="I989" s="159"/>
      <c r="K989" s="161"/>
      <c r="S989" s="157"/>
    </row>
    <row r="990" spans="1:19" s="158" customFormat="1" x14ac:dyDescent="0.2">
      <c r="A990" s="157"/>
      <c r="E990" s="159"/>
      <c r="F990" s="159"/>
      <c r="G990" s="160"/>
      <c r="H990" s="159"/>
      <c r="I990" s="159"/>
      <c r="K990" s="161"/>
      <c r="S990" s="157"/>
    </row>
    <row r="991" spans="1:19" s="158" customFormat="1" x14ac:dyDescent="0.2">
      <c r="A991" s="157"/>
      <c r="E991" s="159"/>
      <c r="F991" s="159"/>
      <c r="G991" s="160"/>
      <c r="H991" s="159"/>
      <c r="I991" s="159"/>
      <c r="K991" s="161"/>
      <c r="S991" s="157"/>
    </row>
    <row r="992" spans="1:19" s="158" customFormat="1" x14ac:dyDescent="0.2">
      <c r="A992" s="157"/>
      <c r="E992" s="159"/>
      <c r="F992" s="159"/>
      <c r="G992" s="160"/>
      <c r="H992" s="159"/>
      <c r="I992" s="159"/>
      <c r="K992" s="161"/>
      <c r="S992" s="157"/>
    </row>
    <row r="993" spans="1:19" s="158" customFormat="1" x14ac:dyDescent="0.2">
      <c r="A993" s="157"/>
      <c r="E993" s="159"/>
      <c r="F993" s="159"/>
      <c r="G993" s="160"/>
      <c r="H993" s="159"/>
      <c r="I993" s="159"/>
      <c r="K993" s="161"/>
      <c r="S993" s="157"/>
    </row>
    <row r="994" spans="1:19" s="158" customFormat="1" x14ac:dyDescent="0.2">
      <c r="A994" s="157"/>
      <c r="E994" s="159"/>
      <c r="F994" s="159"/>
      <c r="G994" s="160"/>
      <c r="H994" s="159"/>
      <c r="I994" s="159"/>
      <c r="K994" s="161"/>
      <c r="S994" s="157"/>
    </row>
    <row r="995" spans="1:19" s="158" customFormat="1" x14ac:dyDescent="0.2">
      <c r="A995" s="157"/>
      <c r="E995" s="159"/>
      <c r="F995" s="159"/>
      <c r="G995" s="160"/>
      <c r="H995" s="159"/>
      <c r="I995" s="159"/>
      <c r="K995" s="161"/>
      <c r="S995" s="157"/>
    </row>
    <row r="996" spans="1:19" s="158" customFormat="1" x14ac:dyDescent="0.2">
      <c r="A996" s="157"/>
      <c r="E996" s="159"/>
      <c r="F996" s="159"/>
      <c r="G996" s="160"/>
      <c r="H996" s="159"/>
      <c r="I996" s="159"/>
      <c r="K996" s="161"/>
      <c r="S996" s="157"/>
    </row>
    <row r="997" spans="1:19" s="158" customFormat="1" x14ac:dyDescent="0.2">
      <c r="A997" s="157"/>
      <c r="E997" s="159"/>
      <c r="F997" s="159"/>
      <c r="G997" s="160"/>
      <c r="H997" s="159"/>
      <c r="I997" s="159"/>
      <c r="K997" s="161"/>
      <c r="S997" s="157"/>
    </row>
    <row r="998" spans="1:19" s="158" customFormat="1" x14ac:dyDescent="0.2">
      <c r="A998" s="157"/>
      <c r="E998" s="159"/>
      <c r="F998" s="159"/>
      <c r="G998" s="160"/>
      <c r="H998" s="159"/>
      <c r="I998" s="159"/>
      <c r="K998" s="161"/>
      <c r="S998" s="157"/>
    </row>
    <row r="999" spans="1:19" s="158" customFormat="1" x14ac:dyDescent="0.2">
      <c r="A999" s="157"/>
      <c r="E999" s="159"/>
      <c r="F999" s="159"/>
      <c r="G999" s="160"/>
      <c r="H999" s="159"/>
      <c r="I999" s="159"/>
      <c r="K999" s="161"/>
      <c r="S999" s="157"/>
    </row>
    <row r="1000" spans="1:19" s="158" customFormat="1" x14ac:dyDescent="0.2">
      <c r="A1000" s="157"/>
      <c r="E1000" s="159"/>
      <c r="F1000" s="159"/>
      <c r="G1000" s="160"/>
      <c r="H1000" s="159"/>
      <c r="I1000" s="159"/>
      <c r="K1000" s="161"/>
      <c r="S1000" s="157"/>
    </row>
    <row r="1001" spans="1:19" s="158" customFormat="1" x14ac:dyDescent="0.2">
      <c r="A1001" s="157"/>
      <c r="E1001" s="159"/>
      <c r="F1001" s="159"/>
      <c r="G1001" s="160"/>
      <c r="H1001" s="159"/>
      <c r="I1001" s="159"/>
      <c r="K1001" s="161"/>
      <c r="S1001" s="157"/>
    </row>
    <row r="1002" spans="1:19" s="158" customFormat="1" x14ac:dyDescent="0.2">
      <c r="A1002" s="157"/>
      <c r="E1002" s="159"/>
      <c r="F1002" s="159"/>
      <c r="G1002" s="160"/>
      <c r="H1002" s="159"/>
      <c r="I1002" s="159"/>
      <c r="K1002" s="161"/>
      <c r="S1002" s="157"/>
    </row>
    <row r="1003" spans="1:19" s="158" customFormat="1" x14ac:dyDescent="0.2">
      <c r="A1003" s="157"/>
      <c r="E1003" s="159"/>
      <c r="F1003" s="159"/>
      <c r="G1003" s="160"/>
      <c r="H1003" s="159"/>
      <c r="I1003" s="159"/>
      <c r="K1003" s="161"/>
      <c r="S1003" s="157"/>
    </row>
    <row r="1004" spans="1:19" s="158" customFormat="1" x14ac:dyDescent="0.2">
      <c r="A1004" s="157"/>
      <c r="E1004" s="159"/>
      <c r="F1004" s="159"/>
      <c r="G1004" s="160"/>
      <c r="H1004" s="159"/>
      <c r="I1004" s="159"/>
      <c r="K1004" s="161"/>
      <c r="S1004" s="157"/>
    </row>
    <row r="1005" spans="1:19" s="158" customFormat="1" x14ac:dyDescent="0.2">
      <c r="A1005" s="157"/>
      <c r="E1005" s="159"/>
      <c r="F1005" s="159"/>
      <c r="G1005" s="160"/>
      <c r="H1005" s="159"/>
      <c r="I1005" s="159"/>
      <c r="K1005" s="161"/>
      <c r="S1005" s="157"/>
    </row>
    <row r="1006" spans="1:19" s="158" customFormat="1" x14ac:dyDescent="0.2">
      <c r="A1006" s="157"/>
      <c r="E1006" s="159"/>
      <c r="F1006" s="159"/>
      <c r="G1006" s="160"/>
      <c r="H1006" s="159"/>
      <c r="I1006" s="159"/>
      <c r="K1006" s="161"/>
      <c r="S1006" s="157"/>
    </row>
    <row r="1007" spans="1:19" s="158" customFormat="1" x14ac:dyDescent="0.2">
      <c r="A1007" s="157"/>
      <c r="E1007" s="159"/>
      <c r="F1007" s="159"/>
      <c r="G1007" s="160"/>
      <c r="H1007" s="159"/>
      <c r="I1007" s="159"/>
      <c r="K1007" s="161"/>
      <c r="S1007" s="157"/>
    </row>
    <row r="1008" spans="1:19" s="158" customFormat="1" x14ac:dyDescent="0.2">
      <c r="A1008" s="157"/>
      <c r="E1008" s="159"/>
      <c r="F1008" s="159"/>
      <c r="G1008" s="160"/>
      <c r="H1008" s="159"/>
      <c r="I1008" s="159"/>
      <c r="K1008" s="161"/>
      <c r="S1008" s="157"/>
    </row>
    <row r="1009" spans="1:19" s="158" customFormat="1" x14ac:dyDescent="0.2">
      <c r="A1009" s="157"/>
      <c r="E1009" s="159"/>
      <c r="F1009" s="159"/>
      <c r="G1009" s="160"/>
      <c r="H1009" s="159"/>
      <c r="I1009" s="159"/>
      <c r="K1009" s="161"/>
      <c r="S1009" s="157"/>
    </row>
    <row r="1010" spans="1:19" s="158" customFormat="1" x14ac:dyDescent="0.2">
      <c r="A1010" s="157"/>
      <c r="E1010" s="159"/>
      <c r="F1010" s="159"/>
      <c r="G1010" s="160"/>
      <c r="H1010" s="159"/>
      <c r="I1010" s="159"/>
      <c r="K1010" s="161"/>
      <c r="S1010" s="157"/>
    </row>
    <row r="1011" spans="1:19" s="158" customFormat="1" x14ac:dyDescent="0.2">
      <c r="A1011" s="157"/>
      <c r="E1011" s="159"/>
      <c r="F1011" s="159"/>
      <c r="G1011" s="160"/>
      <c r="H1011" s="159"/>
      <c r="I1011" s="159"/>
      <c r="K1011" s="161"/>
      <c r="S1011" s="157"/>
    </row>
    <row r="1012" spans="1:19" s="158" customFormat="1" x14ac:dyDescent="0.2">
      <c r="A1012" s="157"/>
      <c r="E1012" s="159"/>
      <c r="F1012" s="159"/>
      <c r="G1012" s="160"/>
      <c r="H1012" s="159"/>
      <c r="I1012" s="159"/>
      <c r="K1012" s="161"/>
      <c r="S1012" s="157"/>
    </row>
    <row r="1013" spans="1:19" s="158" customFormat="1" x14ac:dyDescent="0.2">
      <c r="A1013" s="157"/>
      <c r="E1013" s="159"/>
      <c r="F1013" s="159"/>
      <c r="G1013" s="160"/>
      <c r="H1013" s="159"/>
      <c r="I1013" s="159"/>
      <c r="K1013" s="161"/>
      <c r="S1013" s="157"/>
    </row>
    <row r="1014" spans="1:19" s="158" customFormat="1" x14ac:dyDescent="0.2">
      <c r="A1014" s="157"/>
      <c r="E1014" s="159"/>
      <c r="F1014" s="159"/>
      <c r="G1014" s="160"/>
      <c r="H1014" s="159"/>
      <c r="I1014" s="159"/>
      <c r="K1014" s="161"/>
      <c r="S1014" s="157"/>
    </row>
    <row r="1015" spans="1:19" s="158" customFormat="1" x14ac:dyDescent="0.2">
      <c r="A1015" s="157"/>
      <c r="E1015" s="159"/>
      <c r="F1015" s="159"/>
      <c r="G1015" s="160"/>
      <c r="H1015" s="159"/>
      <c r="I1015" s="159"/>
      <c r="K1015" s="161"/>
      <c r="S1015" s="157"/>
    </row>
    <row r="1016" spans="1:19" s="158" customFormat="1" x14ac:dyDescent="0.2">
      <c r="A1016" s="157"/>
      <c r="E1016" s="159"/>
      <c r="F1016" s="159"/>
      <c r="G1016" s="160"/>
      <c r="H1016" s="159"/>
      <c r="I1016" s="159"/>
      <c r="K1016" s="161"/>
      <c r="S1016" s="157"/>
    </row>
    <row r="1017" spans="1:19" s="158" customFormat="1" x14ac:dyDescent="0.2">
      <c r="A1017" s="157"/>
      <c r="E1017" s="159"/>
      <c r="F1017" s="159"/>
      <c r="G1017" s="160"/>
      <c r="H1017" s="159"/>
      <c r="I1017" s="159"/>
      <c r="K1017" s="161"/>
      <c r="S1017" s="157"/>
    </row>
    <row r="1018" spans="1:19" s="158" customFormat="1" x14ac:dyDescent="0.2">
      <c r="A1018" s="157"/>
      <c r="E1018" s="159"/>
      <c r="F1018" s="159"/>
      <c r="G1018" s="160"/>
      <c r="H1018" s="159"/>
      <c r="I1018" s="159"/>
      <c r="K1018" s="161"/>
      <c r="S1018" s="157"/>
    </row>
    <row r="1019" spans="1:19" s="158" customFormat="1" x14ac:dyDescent="0.2">
      <c r="A1019" s="157"/>
      <c r="E1019" s="159"/>
      <c r="F1019" s="159"/>
      <c r="G1019" s="160"/>
      <c r="H1019" s="159"/>
      <c r="I1019" s="159"/>
      <c r="K1019" s="161"/>
      <c r="S1019" s="157"/>
    </row>
    <row r="1020" spans="1:19" s="158" customFormat="1" x14ac:dyDescent="0.2">
      <c r="A1020" s="157"/>
      <c r="E1020" s="159"/>
      <c r="F1020" s="159"/>
      <c r="G1020" s="160"/>
      <c r="H1020" s="159"/>
      <c r="I1020" s="159"/>
      <c r="K1020" s="161"/>
      <c r="S1020" s="157"/>
    </row>
    <row r="1021" spans="1:19" s="158" customFormat="1" x14ac:dyDescent="0.2">
      <c r="A1021" s="157"/>
      <c r="E1021" s="159"/>
      <c r="F1021" s="159"/>
      <c r="G1021" s="160"/>
      <c r="H1021" s="159"/>
      <c r="I1021" s="159"/>
      <c r="K1021" s="161"/>
      <c r="S1021" s="157"/>
    </row>
    <row r="1022" spans="1:19" s="158" customFormat="1" x14ac:dyDescent="0.2">
      <c r="A1022" s="157"/>
      <c r="E1022" s="159"/>
      <c r="F1022" s="159"/>
      <c r="G1022" s="160"/>
      <c r="H1022" s="159"/>
      <c r="I1022" s="159"/>
      <c r="K1022" s="161"/>
      <c r="S1022" s="157"/>
    </row>
    <row r="1023" spans="1:19" s="158" customFormat="1" x14ac:dyDescent="0.2">
      <c r="A1023" s="157"/>
      <c r="E1023" s="159"/>
      <c r="F1023" s="159"/>
      <c r="G1023" s="160"/>
      <c r="H1023" s="159"/>
      <c r="I1023" s="159"/>
      <c r="K1023" s="161"/>
      <c r="S1023" s="157"/>
    </row>
    <row r="1024" spans="1:19" s="158" customFormat="1" x14ac:dyDescent="0.2">
      <c r="A1024" s="157"/>
      <c r="E1024" s="159"/>
      <c r="F1024" s="159"/>
      <c r="G1024" s="160"/>
      <c r="H1024" s="159"/>
      <c r="I1024" s="159"/>
      <c r="K1024" s="161"/>
      <c r="S1024" s="157"/>
    </row>
    <row r="1025" spans="1:19" s="158" customFormat="1" x14ac:dyDescent="0.2">
      <c r="A1025" s="157"/>
      <c r="E1025" s="159"/>
      <c r="F1025" s="159"/>
      <c r="G1025" s="160"/>
      <c r="H1025" s="159"/>
      <c r="I1025" s="159"/>
      <c r="K1025" s="161"/>
      <c r="S1025" s="157"/>
    </row>
    <row r="1026" spans="1:19" s="158" customFormat="1" x14ac:dyDescent="0.2">
      <c r="A1026" s="157"/>
      <c r="E1026" s="159"/>
      <c r="F1026" s="159"/>
      <c r="G1026" s="160"/>
      <c r="H1026" s="159"/>
      <c r="I1026" s="159"/>
      <c r="K1026" s="161"/>
      <c r="S1026" s="157"/>
    </row>
    <row r="1027" spans="1:19" s="158" customFormat="1" x14ac:dyDescent="0.2">
      <c r="A1027" s="157"/>
      <c r="E1027" s="159"/>
      <c r="F1027" s="159"/>
      <c r="G1027" s="160"/>
      <c r="H1027" s="159"/>
      <c r="I1027" s="159"/>
      <c r="K1027" s="161"/>
      <c r="S1027" s="157"/>
    </row>
    <row r="1028" spans="1:19" s="158" customFormat="1" x14ac:dyDescent="0.2">
      <c r="A1028" s="157"/>
      <c r="E1028" s="159"/>
      <c r="F1028" s="159"/>
      <c r="G1028" s="160"/>
      <c r="H1028" s="159"/>
      <c r="I1028" s="159"/>
      <c r="K1028" s="161"/>
      <c r="S1028" s="157"/>
    </row>
    <row r="1029" spans="1:19" s="158" customFormat="1" x14ac:dyDescent="0.2">
      <c r="A1029" s="157"/>
      <c r="E1029" s="159"/>
      <c r="F1029" s="159"/>
      <c r="G1029" s="160"/>
      <c r="H1029" s="159"/>
      <c r="I1029" s="159"/>
      <c r="K1029" s="161"/>
      <c r="S1029" s="157"/>
    </row>
    <row r="1030" spans="1:19" s="158" customFormat="1" x14ac:dyDescent="0.2">
      <c r="A1030" s="157"/>
      <c r="E1030" s="159"/>
      <c r="F1030" s="159"/>
      <c r="G1030" s="160"/>
      <c r="H1030" s="159"/>
      <c r="I1030" s="159"/>
      <c r="K1030" s="161"/>
      <c r="S1030" s="157"/>
    </row>
    <row r="1031" spans="1:19" s="158" customFormat="1" x14ac:dyDescent="0.2">
      <c r="A1031" s="157"/>
      <c r="E1031" s="159"/>
      <c r="F1031" s="159"/>
      <c r="G1031" s="160"/>
      <c r="H1031" s="159"/>
      <c r="I1031" s="159"/>
      <c r="K1031" s="161"/>
      <c r="S1031" s="157"/>
    </row>
    <row r="1032" spans="1:19" s="158" customFormat="1" x14ac:dyDescent="0.2">
      <c r="A1032" s="157"/>
      <c r="E1032" s="159"/>
      <c r="F1032" s="159"/>
      <c r="G1032" s="160"/>
      <c r="H1032" s="159"/>
      <c r="I1032" s="159"/>
      <c r="K1032" s="161"/>
      <c r="S1032" s="157"/>
    </row>
    <row r="1033" spans="1:19" s="158" customFormat="1" x14ac:dyDescent="0.2">
      <c r="A1033" s="157"/>
      <c r="E1033" s="159"/>
      <c r="F1033" s="159"/>
      <c r="G1033" s="160"/>
      <c r="H1033" s="159"/>
      <c r="I1033" s="159"/>
      <c r="K1033" s="161"/>
      <c r="S1033" s="157"/>
    </row>
    <row r="1034" spans="1:19" s="158" customFormat="1" x14ac:dyDescent="0.2">
      <c r="A1034" s="157"/>
      <c r="E1034" s="159"/>
      <c r="F1034" s="159"/>
      <c r="G1034" s="160"/>
      <c r="H1034" s="159"/>
      <c r="I1034" s="159"/>
      <c r="K1034" s="161"/>
      <c r="S1034" s="157"/>
    </row>
    <row r="1035" spans="1:19" s="158" customFormat="1" x14ac:dyDescent="0.2">
      <c r="A1035" s="157"/>
      <c r="E1035" s="159"/>
      <c r="F1035" s="159"/>
      <c r="G1035" s="160"/>
      <c r="H1035" s="159"/>
      <c r="I1035" s="159"/>
      <c r="K1035" s="161"/>
      <c r="S1035" s="157"/>
    </row>
    <row r="1036" spans="1:19" s="158" customFormat="1" x14ac:dyDescent="0.2">
      <c r="A1036" s="157"/>
      <c r="E1036" s="159"/>
      <c r="F1036" s="159"/>
      <c r="G1036" s="160"/>
      <c r="H1036" s="159"/>
      <c r="I1036" s="159"/>
      <c r="K1036" s="161"/>
      <c r="S1036" s="157"/>
    </row>
    <row r="1037" spans="1:19" s="158" customFormat="1" x14ac:dyDescent="0.2">
      <c r="A1037" s="157"/>
      <c r="E1037" s="159"/>
      <c r="F1037" s="159"/>
      <c r="G1037" s="160"/>
      <c r="H1037" s="159"/>
      <c r="I1037" s="159"/>
      <c r="K1037" s="161"/>
      <c r="S1037" s="157"/>
    </row>
    <row r="1038" spans="1:19" s="158" customFormat="1" x14ac:dyDescent="0.2">
      <c r="A1038" s="157"/>
      <c r="E1038" s="159"/>
      <c r="F1038" s="159"/>
      <c r="G1038" s="160"/>
      <c r="H1038" s="159"/>
      <c r="I1038" s="159"/>
      <c r="K1038" s="161"/>
      <c r="S1038" s="157"/>
    </row>
    <row r="1039" spans="1:19" s="158" customFormat="1" x14ac:dyDescent="0.2">
      <c r="A1039" s="157"/>
      <c r="E1039" s="159"/>
      <c r="F1039" s="159"/>
      <c r="G1039" s="160"/>
      <c r="H1039" s="159"/>
      <c r="I1039" s="159"/>
      <c r="K1039" s="161"/>
      <c r="S1039" s="157"/>
    </row>
    <row r="1040" spans="1:19" s="158" customFormat="1" x14ac:dyDescent="0.2">
      <c r="A1040" s="157"/>
      <c r="E1040" s="159"/>
      <c r="F1040" s="159"/>
      <c r="G1040" s="160"/>
      <c r="H1040" s="159"/>
      <c r="I1040" s="159"/>
      <c r="K1040" s="161"/>
      <c r="S1040" s="157"/>
    </row>
    <row r="1041" spans="1:19" s="158" customFormat="1" x14ac:dyDescent="0.2">
      <c r="A1041" s="157"/>
      <c r="E1041" s="159"/>
      <c r="F1041" s="159"/>
      <c r="G1041" s="160"/>
      <c r="H1041" s="159"/>
      <c r="I1041" s="159"/>
      <c r="K1041" s="161"/>
      <c r="S1041" s="157"/>
    </row>
    <row r="1042" spans="1:19" s="158" customFormat="1" x14ac:dyDescent="0.2">
      <c r="A1042" s="157"/>
      <c r="E1042" s="159"/>
      <c r="F1042" s="159"/>
      <c r="G1042" s="160"/>
      <c r="H1042" s="159"/>
      <c r="I1042" s="159"/>
      <c r="K1042" s="161"/>
      <c r="S1042" s="157"/>
    </row>
    <row r="1043" spans="1:19" s="158" customFormat="1" x14ac:dyDescent="0.2">
      <c r="A1043" s="157"/>
      <c r="E1043" s="159"/>
      <c r="F1043" s="159"/>
      <c r="G1043" s="160"/>
      <c r="H1043" s="159"/>
      <c r="I1043" s="159"/>
      <c r="K1043" s="161"/>
      <c r="S1043" s="157"/>
    </row>
    <row r="1044" spans="1:19" s="158" customFormat="1" x14ac:dyDescent="0.2">
      <c r="A1044" s="157"/>
      <c r="E1044" s="159"/>
      <c r="F1044" s="159"/>
      <c r="G1044" s="160"/>
      <c r="H1044" s="159"/>
      <c r="I1044" s="159"/>
      <c r="K1044" s="161"/>
      <c r="S1044" s="157"/>
    </row>
    <row r="1045" spans="1:19" s="158" customFormat="1" x14ac:dyDescent="0.2">
      <c r="A1045" s="157"/>
      <c r="E1045" s="159"/>
      <c r="F1045" s="159"/>
      <c r="G1045" s="160"/>
      <c r="H1045" s="159"/>
      <c r="I1045" s="159"/>
      <c r="K1045" s="161"/>
      <c r="S1045" s="157"/>
    </row>
    <row r="1046" spans="1:19" s="158" customFormat="1" x14ac:dyDescent="0.2">
      <c r="A1046" s="157"/>
      <c r="E1046" s="159"/>
      <c r="F1046" s="159"/>
      <c r="G1046" s="160"/>
      <c r="H1046" s="159"/>
      <c r="I1046" s="159"/>
      <c r="K1046" s="161"/>
      <c r="S1046" s="157"/>
    </row>
    <row r="1047" spans="1:19" s="158" customFormat="1" x14ac:dyDescent="0.2">
      <c r="A1047" s="157"/>
      <c r="E1047" s="159"/>
      <c r="F1047" s="159"/>
      <c r="G1047" s="160"/>
      <c r="H1047" s="159"/>
      <c r="I1047" s="159"/>
      <c r="K1047" s="161"/>
      <c r="S1047" s="157"/>
    </row>
    <row r="1048" spans="1:19" s="158" customFormat="1" x14ac:dyDescent="0.2">
      <c r="A1048" s="157"/>
      <c r="E1048" s="159"/>
      <c r="F1048" s="159"/>
      <c r="G1048" s="160"/>
      <c r="H1048" s="159"/>
      <c r="I1048" s="159"/>
      <c r="K1048" s="161"/>
      <c r="S1048" s="157"/>
    </row>
    <row r="1049" spans="1:19" s="158" customFormat="1" x14ac:dyDescent="0.2">
      <c r="A1049" s="157"/>
      <c r="E1049" s="159"/>
      <c r="F1049" s="159"/>
      <c r="G1049" s="160"/>
      <c r="H1049" s="159"/>
      <c r="I1049" s="159"/>
      <c r="K1049" s="161"/>
      <c r="S1049" s="157"/>
    </row>
    <row r="1050" spans="1:19" s="158" customFormat="1" x14ac:dyDescent="0.2">
      <c r="A1050" s="157"/>
      <c r="E1050" s="159"/>
      <c r="F1050" s="159"/>
      <c r="G1050" s="160"/>
      <c r="H1050" s="159"/>
      <c r="I1050" s="159"/>
      <c r="K1050" s="161"/>
      <c r="S1050" s="157"/>
    </row>
    <row r="1051" spans="1:19" s="158" customFormat="1" x14ac:dyDescent="0.2">
      <c r="A1051" s="157"/>
      <c r="E1051" s="159"/>
      <c r="F1051" s="159"/>
      <c r="G1051" s="160"/>
      <c r="H1051" s="159"/>
      <c r="I1051" s="159"/>
      <c r="K1051" s="161"/>
      <c r="S1051" s="157"/>
    </row>
    <row r="1052" spans="1:19" s="158" customFormat="1" x14ac:dyDescent="0.2">
      <c r="A1052" s="157"/>
      <c r="E1052" s="159"/>
      <c r="F1052" s="159"/>
      <c r="G1052" s="160"/>
      <c r="H1052" s="159"/>
      <c r="I1052" s="159"/>
      <c r="K1052" s="161"/>
      <c r="S1052" s="157"/>
    </row>
    <row r="1053" spans="1:19" s="158" customFormat="1" x14ac:dyDescent="0.2">
      <c r="A1053" s="157"/>
      <c r="E1053" s="159"/>
      <c r="F1053" s="159"/>
      <c r="G1053" s="160"/>
      <c r="H1053" s="159"/>
      <c r="I1053" s="159"/>
      <c r="K1053" s="161"/>
      <c r="S1053" s="157"/>
    </row>
    <row r="1054" spans="1:19" s="158" customFormat="1" x14ac:dyDescent="0.2">
      <c r="A1054" s="157"/>
      <c r="E1054" s="159"/>
      <c r="F1054" s="159"/>
      <c r="G1054" s="160"/>
      <c r="H1054" s="159"/>
      <c r="I1054" s="159"/>
      <c r="K1054" s="161"/>
      <c r="S1054" s="157"/>
    </row>
    <row r="1055" spans="1:19" s="158" customFormat="1" x14ac:dyDescent="0.2">
      <c r="A1055" s="157"/>
      <c r="E1055" s="159"/>
      <c r="F1055" s="159"/>
      <c r="G1055" s="160"/>
      <c r="H1055" s="159"/>
      <c r="I1055" s="159"/>
      <c r="K1055" s="161"/>
      <c r="S1055" s="157"/>
    </row>
    <row r="1056" spans="1:19" s="158" customFormat="1" x14ac:dyDescent="0.2">
      <c r="A1056" s="157"/>
      <c r="E1056" s="159"/>
      <c r="F1056" s="159"/>
      <c r="G1056" s="160"/>
      <c r="H1056" s="159"/>
      <c r="I1056" s="159"/>
      <c r="K1056" s="161"/>
      <c r="S1056" s="157"/>
    </row>
    <row r="1057" spans="1:19" s="158" customFormat="1" x14ac:dyDescent="0.2">
      <c r="A1057" s="157"/>
      <c r="E1057" s="159"/>
      <c r="F1057" s="159"/>
      <c r="G1057" s="160"/>
      <c r="H1057" s="159"/>
      <c r="I1057" s="159"/>
      <c r="K1057" s="161"/>
      <c r="S1057" s="157"/>
    </row>
    <row r="1058" spans="1:19" s="158" customFormat="1" x14ac:dyDescent="0.2">
      <c r="A1058" s="157"/>
      <c r="E1058" s="159"/>
      <c r="F1058" s="159"/>
      <c r="G1058" s="160"/>
      <c r="H1058" s="159"/>
      <c r="I1058" s="159"/>
      <c r="K1058" s="161"/>
      <c r="S1058" s="157"/>
    </row>
    <row r="1059" spans="1:19" s="158" customFormat="1" x14ac:dyDescent="0.2">
      <c r="A1059" s="157"/>
      <c r="E1059" s="159"/>
      <c r="F1059" s="159"/>
      <c r="G1059" s="160"/>
      <c r="H1059" s="159"/>
      <c r="I1059" s="159"/>
      <c r="K1059" s="161"/>
      <c r="S1059" s="157"/>
    </row>
    <row r="1060" spans="1:19" s="158" customFormat="1" x14ac:dyDescent="0.2">
      <c r="A1060" s="157"/>
      <c r="E1060" s="159"/>
      <c r="F1060" s="159"/>
      <c r="G1060" s="160"/>
      <c r="H1060" s="159"/>
      <c r="I1060" s="159"/>
      <c r="K1060" s="161"/>
      <c r="S1060" s="157"/>
    </row>
    <row r="1061" spans="1:19" s="158" customFormat="1" x14ac:dyDescent="0.2">
      <c r="A1061" s="157"/>
      <c r="E1061" s="159"/>
      <c r="F1061" s="159"/>
      <c r="G1061" s="160"/>
      <c r="H1061" s="159"/>
      <c r="I1061" s="159"/>
      <c r="K1061" s="161"/>
      <c r="S1061" s="157"/>
    </row>
    <row r="1062" spans="1:19" s="158" customFormat="1" x14ac:dyDescent="0.2">
      <c r="A1062" s="157"/>
      <c r="E1062" s="159"/>
      <c r="F1062" s="159"/>
      <c r="G1062" s="160"/>
      <c r="H1062" s="159"/>
      <c r="I1062" s="159"/>
      <c r="K1062" s="161"/>
      <c r="S1062" s="157"/>
    </row>
    <row r="1063" spans="1:19" s="158" customFormat="1" x14ac:dyDescent="0.2">
      <c r="A1063" s="157"/>
      <c r="E1063" s="159"/>
      <c r="F1063" s="159"/>
      <c r="G1063" s="160"/>
      <c r="H1063" s="159"/>
      <c r="I1063" s="159"/>
      <c r="K1063" s="161"/>
      <c r="S1063" s="157"/>
    </row>
    <row r="1064" spans="1:19" s="158" customFormat="1" x14ac:dyDescent="0.2">
      <c r="A1064" s="157"/>
      <c r="E1064" s="159"/>
      <c r="F1064" s="159"/>
      <c r="G1064" s="160"/>
      <c r="H1064" s="159"/>
      <c r="I1064" s="159"/>
      <c r="K1064" s="161"/>
      <c r="S1064" s="157"/>
    </row>
    <row r="1065" spans="1:19" s="158" customFormat="1" x14ac:dyDescent="0.2">
      <c r="A1065" s="157"/>
      <c r="E1065" s="159"/>
      <c r="F1065" s="159"/>
      <c r="G1065" s="160"/>
      <c r="H1065" s="159"/>
      <c r="I1065" s="159"/>
      <c r="K1065" s="161"/>
      <c r="S1065" s="157"/>
    </row>
    <row r="1066" spans="1:19" s="158" customFormat="1" x14ac:dyDescent="0.2">
      <c r="A1066" s="157"/>
      <c r="E1066" s="159"/>
      <c r="F1066" s="159"/>
      <c r="G1066" s="160"/>
      <c r="H1066" s="159"/>
      <c r="I1066" s="159"/>
      <c r="K1066" s="161"/>
      <c r="S1066" s="157"/>
    </row>
    <row r="1067" spans="1:19" s="158" customFormat="1" x14ac:dyDescent="0.2">
      <c r="A1067" s="157"/>
      <c r="E1067" s="159"/>
      <c r="F1067" s="159"/>
      <c r="G1067" s="160"/>
      <c r="H1067" s="159"/>
      <c r="I1067" s="159"/>
      <c r="K1067" s="161"/>
      <c r="S1067" s="157"/>
    </row>
    <row r="1068" spans="1:19" s="158" customFormat="1" x14ac:dyDescent="0.2">
      <c r="A1068" s="157"/>
      <c r="E1068" s="159"/>
      <c r="F1068" s="159"/>
      <c r="G1068" s="160"/>
      <c r="H1068" s="159"/>
      <c r="I1068" s="159"/>
      <c r="K1068" s="161"/>
      <c r="S1068" s="157"/>
    </row>
    <row r="1069" spans="1:19" s="158" customFormat="1" x14ac:dyDescent="0.2">
      <c r="A1069" s="157"/>
      <c r="E1069" s="159"/>
      <c r="F1069" s="159"/>
      <c r="G1069" s="160"/>
      <c r="H1069" s="159"/>
      <c r="I1069" s="159"/>
      <c r="K1069" s="161"/>
      <c r="S1069" s="157"/>
    </row>
    <row r="1070" spans="1:19" s="158" customFormat="1" x14ac:dyDescent="0.2">
      <c r="A1070" s="157"/>
      <c r="E1070" s="159"/>
      <c r="F1070" s="159"/>
      <c r="G1070" s="160"/>
      <c r="H1070" s="159"/>
      <c r="I1070" s="159"/>
      <c r="K1070" s="161"/>
      <c r="S1070" s="157"/>
    </row>
    <row r="1071" spans="1:19" s="158" customFormat="1" x14ac:dyDescent="0.2">
      <c r="A1071" s="157"/>
      <c r="E1071" s="159"/>
      <c r="F1071" s="159"/>
      <c r="G1071" s="160"/>
      <c r="H1071" s="159"/>
      <c r="I1071" s="159"/>
      <c r="K1071" s="161"/>
      <c r="S1071" s="157"/>
    </row>
    <row r="1072" spans="1:19" s="158" customFormat="1" x14ac:dyDescent="0.2">
      <c r="A1072" s="157"/>
      <c r="E1072" s="159"/>
      <c r="F1072" s="159"/>
      <c r="G1072" s="160"/>
      <c r="H1072" s="159"/>
      <c r="I1072" s="159"/>
      <c r="K1072" s="161"/>
      <c r="S1072" s="157"/>
    </row>
    <row r="1073" spans="1:19" s="158" customFormat="1" x14ac:dyDescent="0.2">
      <c r="A1073" s="157"/>
      <c r="E1073" s="159"/>
      <c r="F1073" s="159"/>
      <c r="G1073" s="160"/>
      <c r="H1073" s="159"/>
      <c r="I1073" s="159"/>
      <c r="K1073" s="161"/>
      <c r="S1073" s="157"/>
    </row>
    <row r="1074" spans="1:19" s="158" customFormat="1" x14ac:dyDescent="0.2">
      <c r="A1074" s="157"/>
      <c r="E1074" s="159"/>
      <c r="F1074" s="159"/>
      <c r="G1074" s="160"/>
      <c r="H1074" s="159"/>
      <c r="I1074" s="159"/>
      <c r="K1074" s="161"/>
      <c r="S1074" s="157"/>
    </row>
    <row r="1075" spans="1:19" s="158" customFormat="1" x14ac:dyDescent="0.2">
      <c r="A1075" s="157"/>
      <c r="E1075" s="159"/>
      <c r="F1075" s="159"/>
      <c r="G1075" s="160"/>
      <c r="H1075" s="159"/>
      <c r="I1075" s="159"/>
      <c r="K1075" s="161"/>
      <c r="S1075" s="157"/>
    </row>
    <row r="1076" spans="1:19" s="158" customFormat="1" x14ac:dyDescent="0.2">
      <c r="A1076" s="157"/>
      <c r="E1076" s="159"/>
      <c r="F1076" s="159"/>
      <c r="G1076" s="160"/>
      <c r="H1076" s="159"/>
      <c r="I1076" s="159"/>
      <c r="K1076" s="161"/>
      <c r="S1076" s="157"/>
    </row>
    <row r="1077" spans="1:19" s="158" customFormat="1" x14ac:dyDescent="0.2">
      <c r="A1077" s="157"/>
      <c r="E1077" s="159"/>
      <c r="F1077" s="159"/>
      <c r="G1077" s="160"/>
      <c r="H1077" s="159"/>
      <c r="I1077" s="159"/>
      <c r="K1077" s="161"/>
      <c r="S1077" s="157"/>
    </row>
    <row r="1078" spans="1:19" s="158" customFormat="1" x14ac:dyDescent="0.2">
      <c r="A1078" s="157"/>
      <c r="E1078" s="159"/>
      <c r="F1078" s="159"/>
      <c r="G1078" s="160"/>
      <c r="H1078" s="159"/>
      <c r="I1078" s="159"/>
      <c r="K1078" s="161"/>
      <c r="S1078" s="157"/>
    </row>
    <row r="1079" spans="1:19" s="158" customFormat="1" x14ac:dyDescent="0.2">
      <c r="A1079" s="157"/>
      <c r="E1079" s="159"/>
      <c r="F1079" s="159"/>
      <c r="G1079" s="160"/>
      <c r="H1079" s="159"/>
      <c r="I1079" s="159"/>
      <c r="K1079" s="161"/>
      <c r="S1079" s="157"/>
    </row>
    <row r="1080" spans="1:19" s="158" customFormat="1" x14ac:dyDescent="0.2">
      <c r="A1080" s="157"/>
      <c r="E1080" s="159"/>
      <c r="F1080" s="159"/>
      <c r="G1080" s="160"/>
      <c r="H1080" s="159"/>
      <c r="I1080" s="159"/>
      <c r="K1080" s="161"/>
      <c r="S1080" s="157"/>
    </row>
    <row r="1081" spans="1:19" s="158" customFormat="1" x14ac:dyDescent="0.2">
      <c r="A1081" s="157"/>
      <c r="E1081" s="159"/>
      <c r="F1081" s="159"/>
      <c r="G1081" s="160"/>
      <c r="H1081" s="159"/>
      <c r="I1081" s="159"/>
      <c r="K1081" s="161"/>
      <c r="S1081" s="157"/>
    </row>
    <row r="1082" spans="1:19" s="158" customFormat="1" x14ac:dyDescent="0.2">
      <c r="A1082" s="157"/>
      <c r="E1082" s="159"/>
      <c r="F1082" s="159"/>
      <c r="G1082" s="160"/>
      <c r="H1082" s="159"/>
      <c r="I1082" s="159"/>
      <c r="K1082" s="161"/>
      <c r="S1082" s="157"/>
    </row>
    <row r="1083" spans="1:19" s="158" customFormat="1" x14ac:dyDescent="0.2">
      <c r="A1083" s="157"/>
      <c r="E1083" s="159"/>
      <c r="F1083" s="159"/>
      <c r="G1083" s="160"/>
      <c r="H1083" s="159"/>
      <c r="I1083" s="159"/>
      <c r="K1083" s="161"/>
      <c r="S1083" s="157"/>
    </row>
    <row r="1084" spans="1:19" s="158" customFormat="1" x14ac:dyDescent="0.2">
      <c r="A1084" s="157"/>
      <c r="E1084" s="159"/>
      <c r="F1084" s="159"/>
      <c r="G1084" s="160"/>
      <c r="H1084" s="159"/>
      <c r="I1084" s="159"/>
      <c r="K1084" s="161"/>
      <c r="S1084" s="157"/>
    </row>
    <row r="1085" spans="1:19" s="158" customFormat="1" x14ac:dyDescent="0.2">
      <c r="A1085" s="157"/>
      <c r="E1085" s="159"/>
      <c r="F1085" s="159"/>
      <c r="G1085" s="160"/>
      <c r="H1085" s="159"/>
      <c r="I1085" s="159"/>
      <c r="K1085" s="161"/>
      <c r="S1085" s="157"/>
    </row>
    <row r="1086" spans="1:19" s="158" customFormat="1" x14ac:dyDescent="0.2">
      <c r="A1086" s="157"/>
      <c r="E1086" s="159"/>
      <c r="F1086" s="159"/>
      <c r="G1086" s="160"/>
      <c r="H1086" s="159"/>
      <c r="I1086" s="159"/>
      <c r="K1086" s="161"/>
      <c r="S1086" s="157"/>
    </row>
    <row r="1087" spans="1:19" s="158" customFormat="1" x14ac:dyDescent="0.2">
      <c r="A1087" s="157"/>
      <c r="E1087" s="159"/>
      <c r="F1087" s="159"/>
      <c r="G1087" s="160"/>
      <c r="H1087" s="159"/>
      <c r="I1087" s="159"/>
      <c r="K1087" s="161"/>
      <c r="S1087" s="157"/>
    </row>
    <row r="1088" spans="1:19" s="158" customFormat="1" x14ac:dyDescent="0.2">
      <c r="A1088" s="157"/>
      <c r="E1088" s="159"/>
      <c r="F1088" s="159"/>
      <c r="G1088" s="160"/>
      <c r="H1088" s="159"/>
      <c r="I1088" s="159"/>
      <c r="K1088" s="161"/>
      <c r="S1088" s="157"/>
    </row>
    <row r="1089" spans="1:19" s="158" customFormat="1" x14ac:dyDescent="0.2">
      <c r="A1089" s="157"/>
      <c r="E1089" s="159"/>
      <c r="F1089" s="159"/>
      <c r="G1089" s="160"/>
      <c r="H1089" s="159"/>
      <c r="I1089" s="159"/>
      <c r="K1089" s="161"/>
      <c r="S1089" s="157"/>
    </row>
    <row r="1090" spans="1:19" s="158" customFormat="1" x14ac:dyDescent="0.2">
      <c r="A1090" s="157"/>
      <c r="E1090" s="159"/>
      <c r="F1090" s="159"/>
      <c r="G1090" s="160"/>
      <c r="H1090" s="159"/>
      <c r="I1090" s="159"/>
      <c r="K1090" s="161"/>
      <c r="S1090" s="157"/>
    </row>
    <row r="1091" spans="1:19" s="158" customFormat="1" x14ac:dyDescent="0.2">
      <c r="A1091" s="157"/>
      <c r="E1091" s="159"/>
      <c r="F1091" s="159"/>
      <c r="G1091" s="160"/>
      <c r="H1091" s="159"/>
      <c r="I1091" s="159"/>
      <c r="K1091" s="161"/>
      <c r="S1091" s="157"/>
    </row>
    <row r="1092" spans="1:19" s="158" customFormat="1" x14ac:dyDescent="0.2">
      <c r="A1092" s="157"/>
      <c r="E1092" s="159"/>
      <c r="F1092" s="159"/>
      <c r="G1092" s="160"/>
      <c r="H1092" s="159"/>
      <c r="I1092" s="159"/>
      <c r="K1092" s="161"/>
      <c r="S1092" s="157"/>
    </row>
    <row r="1093" spans="1:19" s="158" customFormat="1" x14ac:dyDescent="0.2">
      <c r="A1093" s="157"/>
      <c r="E1093" s="159"/>
      <c r="F1093" s="159"/>
      <c r="G1093" s="160"/>
      <c r="H1093" s="159"/>
      <c r="I1093" s="159"/>
      <c r="K1093" s="161"/>
      <c r="S1093" s="157"/>
    </row>
    <row r="1094" spans="1:19" s="158" customFormat="1" x14ac:dyDescent="0.2">
      <c r="A1094" s="157"/>
      <c r="E1094" s="159"/>
      <c r="F1094" s="159"/>
      <c r="G1094" s="160"/>
      <c r="H1094" s="159"/>
      <c r="I1094" s="159"/>
      <c r="K1094" s="161"/>
      <c r="S1094" s="157"/>
    </row>
    <row r="1095" spans="1:19" s="158" customFormat="1" x14ac:dyDescent="0.2">
      <c r="A1095" s="157"/>
      <c r="E1095" s="159"/>
      <c r="F1095" s="159"/>
      <c r="G1095" s="160"/>
      <c r="H1095" s="159"/>
      <c r="I1095" s="159"/>
      <c r="K1095" s="161"/>
      <c r="S1095" s="157"/>
    </row>
    <row r="1096" spans="1:19" s="158" customFormat="1" x14ac:dyDescent="0.2">
      <c r="A1096" s="157"/>
      <c r="E1096" s="159"/>
      <c r="F1096" s="159"/>
      <c r="G1096" s="160"/>
      <c r="H1096" s="159"/>
      <c r="I1096" s="159"/>
      <c r="K1096" s="161"/>
      <c r="S1096" s="157"/>
    </row>
    <row r="1097" spans="1:19" s="158" customFormat="1" x14ac:dyDescent="0.2">
      <c r="A1097" s="157"/>
      <c r="E1097" s="159"/>
      <c r="F1097" s="159"/>
      <c r="G1097" s="160"/>
      <c r="H1097" s="159"/>
      <c r="I1097" s="159"/>
      <c r="K1097" s="161"/>
      <c r="S1097" s="157"/>
    </row>
    <row r="1098" spans="1:19" s="158" customFormat="1" x14ac:dyDescent="0.2">
      <c r="A1098" s="157"/>
      <c r="E1098" s="159"/>
      <c r="F1098" s="159"/>
      <c r="G1098" s="160"/>
      <c r="H1098" s="159"/>
      <c r="I1098" s="159"/>
      <c r="K1098" s="161"/>
      <c r="S1098" s="157"/>
    </row>
    <row r="1099" spans="1:19" s="158" customFormat="1" x14ac:dyDescent="0.2">
      <c r="A1099" s="157"/>
      <c r="E1099" s="159"/>
      <c r="F1099" s="159"/>
      <c r="G1099" s="160"/>
      <c r="H1099" s="159"/>
      <c r="I1099" s="159"/>
      <c r="K1099" s="161"/>
      <c r="S1099" s="157"/>
    </row>
    <row r="1100" spans="1:19" s="158" customFormat="1" x14ac:dyDescent="0.2">
      <c r="A1100" s="157"/>
      <c r="E1100" s="159"/>
      <c r="F1100" s="159"/>
      <c r="G1100" s="160"/>
      <c r="H1100" s="159"/>
      <c r="I1100" s="159"/>
      <c r="K1100" s="161"/>
      <c r="S1100" s="157"/>
    </row>
    <row r="1101" spans="1:19" s="158" customFormat="1" x14ac:dyDescent="0.2">
      <c r="A1101" s="157"/>
      <c r="E1101" s="159"/>
      <c r="F1101" s="159"/>
      <c r="G1101" s="160"/>
      <c r="H1101" s="159"/>
      <c r="I1101" s="159"/>
      <c r="K1101" s="161"/>
      <c r="S1101" s="157"/>
    </row>
    <row r="1102" spans="1:19" s="158" customFormat="1" x14ac:dyDescent="0.2">
      <c r="A1102" s="157"/>
      <c r="E1102" s="159"/>
      <c r="F1102" s="159"/>
      <c r="G1102" s="160"/>
      <c r="H1102" s="159"/>
      <c r="I1102" s="159"/>
      <c r="K1102" s="161"/>
      <c r="S1102" s="157"/>
    </row>
    <row r="1103" spans="1:19" s="158" customFormat="1" x14ac:dyDescent="0.2">
      <c r="A1103" s="157"/>
      <c r="E1103" s="159"/>
      <c r="F1103" s="159"/>
      <c r="G1103" s="160"/>
      <c r="H1103" s="159"/>
      <c r="I1103" s="159"/>
      <c r="K1103" s="161"/>
      <c r="S1103" s="157"/>
    </row>
    <row r="1104" spans="1:19" s="158" customFormat="1" x14ac:dyDescent="0.2">
      <c r="A1104" s="157"/>
      <c r="E1104" s="159"/>
      <c r="F1104" s="159"/>
      <c r="G1104" s="160"/>
      <c r="H1104" s="159"/>
      <c r="I1104" s="159"/>
      <c r="K1104" s="161"/>
      <c r="S1104" s="157"/>
    </row>
    <row r="1105" spans="1:19" s="158" customFormat="1" x14ac:dyDescent="0.2">
      <c r="A1105" s="157"/>
      <c r="E1105" s="159"/>
      <c r="F1105" s="159"/>
      <c r="G1105" s="160"/>
      <c r="H1105" s="159"/>
      <c r="I1105" s="159"/>
      <c r="K1105" s="161"/>
      <c r="S1105" s="157"/>
    </row>
    <row r="1106" spans="1:19" s="158" customFormat="1" x14ac:dyDescent="0.2">
      <c r="A1106" s="157"/>
      <c r="E1106" s="159"/>
      <c r="F1106" s="159"/>
      <c r="G1106" s="160"/>
      <c r="H1106" s="159"/>
      <c r="I1106" s="159"/>
      <c r="K1106" s="161"/>
      <c r="S1106" s="157"/>
    </row>
    <row r="1107" spans="1:19" s="158" customFormat="1" x14ac:dyDescent="0.2">
      <c r="A1107" s="157"/>
      <c r="E1107" s="159"/>
      <c r="F1107" s="159"/>
      <c r="G1107" s="160"/>
      <c r="H1107" s="159"/>
      <c r="I1107" s="159"/>
      <c r="K1107" s="161"/>
      <c r="S1107" s="157"/>
    </row>
    <row r="1108" spans="1:19" s="158" customFormat="1" x14ac:dyDescent="0.2">
      <c r="A1108" s="157"/>
      <c r="E1108" s="159"/>
      <c r="F1108" s="159"/>
      <c r="G1108" s="160"/>
      <c r="H1108" s="159"/>
      <c r="I1108" s="159"/>
      <c r="K1108" s="161"/>
      <c r="S1108" s="157"/>
    </row>
    <row r="1109" spans="1:19" s="158" customFormat="1" x14ac:dyDescent="0.2">
      <c r="A1109" s="157"/>
      <c r="E1109" s="159"/>
      <c r="F1109" s="159"/>
      <c r="G1109" s="160"/>
      <c r="H1109" s="159"/>
      <c r="I1109" s="159"/>
      <c r="K1109" s="161"/>
      <c r="S1109" s="157"/>
    </row>
    <row r="1110" spans="1:19" s="158" customFormat="1" x14ac:dyDescent="0.2">
      <c r="A1110" s="157"/>
      <c r="E1110" s="159"/>
      <c r="F1110" s="159"/>
      <c r="G1110" s="160"/>
      <c r="H1110" s="159"/>
      <c r="I1110" s="159"/>
      <c r="K1110" s="161"/>
      <c r="S1110" s="157"/>
    </row>
    <row r="1111" spans="1:19" s="158" customFormat="1" x14ac:dyDescent="0.2">
      <c r="A1111" s="157"/>
      <c r="E1111" s="159"/>
      <c r="F1111" s="159"/>
      <c r="G1111" s="160"/>
      <c r="H1111" s="159"/>
      <c r="I1111" s="159"/>
      <c r="K1111" s="161"/>
      <c r="S1111" s="157"/>
    </row>
    <row r="1112" spans="1:19" s="158" customFormat="1" x14ac:dyDescent="0.2">
      <c r="A1112" s="157"/>
      <c r="E1112" s="159"/>
      <c r="F1112" s="159"/>
      <c r="G1112" s="160"/>
      <c r="H1112" s="159"/>
      <c r="I1112" s="159"/>
      <c r="K1112" s="161"/>
      <c r="S1112" s="157"/>
    </row>
    <row r="1113" spans="1:19" s="158" customFormat="1" x14ac:dyDescent="0.2">
      <c r="A1113" s="157"/>
      <c r="E1113" s="159"/>
      <c r="F1113" s="159"/>
      <c r="G1113" s="160"/>
      <c r="H1113" s="159"/>
      <c r="I1113" s="159"/>
      <c r="K1113" s="161"/>
      <c r="S1113" s="157"/>
    </row>
    <row r="1114" spans="1:19" s="158" customFormat="1" x14ac:dyDescent="0.2">
      <c r="A1114" s="157"/>
      <c r="E1114" s="159"/>
      <c r="F1114" s="159"/>
      <c r="G1114" s="160"/>
      <c r="H1114" s="159"/>
      <c r="I1114" s="159"/>
      <c r="K1114" s="161"/>
      <c r="S1114" s="157"/>
    </row>
    <row r="1115" spans="1:19" s="158" customFormat="1" x14ac:dyDescent="0.2">
      <c r="A1115" s="157"/>
      <c r="E1115" s="159"/>
      <c r="F1115" s="159"/>
      <c r="G1115" s="160"/>
      <c r="H1115" s="159"/>
      <c r="I1115" s="159"/>
      <c r="K1115" s="161"/>
      <c r="S1115" s="157"/>
    </row>
    <row r="1116" spans="1:19" s="158" customFormat="1" x14ac:dyDescent="0.2">
      <c r="A1116" s="157"/>
      <c r="E1116" s="159"/>
      <c r="F1116" s="159"/>
      <c r="G1116" s="160"/>
      <c r="H1116" s="159"/>
      <c r="I1116" s="159"/>
      <c r="K1116" s="161"/>
      <c r="S1116" s="157"/>
    </row>
    <row r="1117" spans="1:19" s="158" customFormat="1" x14ac:dyDescent="0.2">
      <c r="A1117" s="157"/>
      <c r="E1117" s="159"/>
      <c r="F1117" s="159"/>
      <c r="G1117" s="160"/>
      <c r="H1117" s="159"/>
      <c r="I1117" s="159"/>
      <c r="K1117" s="161"/>
      <c r="S1117" s="157"/>
    </row>
    <row r="1118" spans="1:19" s="158" customFormat="1" x14ac:dyDescent="0.2">
      <c r="A1118" s="157"/>
      <c r="E1118" s="159"/>
      <c r="F1118" s="159"/>
      <c r="G1118" s="160"/>
      <c r="H1118" s="159"/>
      <c r="I1118" s="159"/>
      <c r="K1118" s="161"/>
      <c r="S1118" s="157"/>
    </row>
    <row r="1119" spans="1:19" s="158" customFormat="1" x14ac:dyDescent="0.2">
      <c r="A1119" s="157"/>
      <c r="E1119" s="159"/>
      <c r="F1119" s="159"/>
      <c r="G1119" s="160"/>
      <c r="H1119" s="159"/>
      <c r="I1119" s="159"/>
      <c r="K1119" s="161"/>
      <c r="S1119" s="157"/>
    </row>
    <row r="1120" spans="1:19" s="158" customFormat="1" x14ac:dyDescent="0.2">
      <c r="A1120" s="157"/>
      <c r="E1120" s="159"/>
      <c r="F1120" s="159"/>
      <c r="G1120" s="160"/>
      <c r="H1120" s="159"/>
      <c r="I1120" s="159"/>
      <c r="K1120" s="161"/>
      <c r="S1120" s="157"/>
    </row>
    <row r="1121" spans="1:19" s="158" customFormat="1" x14ac:dyDescent="0.2">
      <c r="A1121" s="157"/>
      <c r="E1121" s="159"/>
      <c r="F1121" s="159"/>
      <c r="G1121" s="160"/>
      <c r="H1121" s="159"/>
      <c r="I1121" s="159"/>
      <c r="K1121" s="161"/>
      <c r="S1121" s="157"/>
    </row>
    <row r="1122" spans="1:19" s="158" customFormat="1" x14ac:dyDescent="0.2">
      <c r="A1122" s="157"/>
      <c r="E1122" s="159"/>
      <c r="F1122" s="159"/>
      <c r="G1122" s="160"/>
      <c r="H1122" s="159"/>
      <c r="I1122" s="159"/>
      <c r="K1122" s="161"/>
      <c r="S1122" s="157"/>
    </row>
    <row r="1123" spans="1:19" s="158" customFormat="1" x14ac:dyDescent="0.2">
      <c r="A1123" s="157"/>
      <c r="E1123" s="159"/>
      <c r="F1123" s="159"/>
      <c r="G1123" s="160"/>
      <c r="H1123" s="159"/>
      <c r="I1123" s="159"/>
      <c r="K1123" s="161"/>
      <c r="S1123" s="157"/>
    </row>
    <row r="1124" spans="1:19" s="158" customFormat="1" x14ac:dyDescent="0.2">
      <c r="A1124" s="157"/>
      <c r="E1124" s="159"/>
      <c r="F1124" s="159"/>
      <c r="G1124" s="160"/>
      <c r="H1124" s="159"/>
      <c r="I1124" s="159"/>
      <c r="K1124" s="161"/>
      <c r="S1124" s="157"/>
    </row>
    <row r="1125" spans="1:19" s="158" customFormat="1" x14ac:dyDescent="0.2">
      <c r="A1125" s="157"/>
      <c r="E1125" s="159"/>
      <c r="F1125" s="159"/>
      <c r="G1125" s="160"/>
      <c r="H1125" s="159"/>
      <c r="I1125" s="159"/>
      <c r="K1125" s="161"/>
      <c r="S1125" s="157"/>
    </row>
    <row r="1126" spans="1:19" s="158" customFormat="1" x14ac:dyDescent="0.2">
      <c r="A1126" s="157"/>
      <c r="E1126" s="159"/>
      <c r="F1126" s="159"/>
      <c r="G1126" s="160"/>
      <c r="H1126" s="159"/>
      <c r="I1126" s="159"/>
      <c r="K1126" s="161"/>
      <c r="S1126" s="157"/>
    </row>
    <row r="1127" spans="1:19" s="158" customFormat="1" x14ac:dyDescent="0.2">
      <c r="A1127" s="157"/>
      <c r="E1127" s="159"/>
      <c r="F1127" s="159"/>
      <c r="G1127" s="160"/>
      <c r="H1127" s="159"/>
      <c r="I1127" s="159"/>
      <c r="K1127" s="161"/>
      <c r="S1127" s="157"/>
    </row>
    <row r="1128" spans="1:19" s="158" customFormat="1" x14ac:dyDescent="0.2">
      <c r="A1128" s="157"/>
      <c r="E1128" s="159"/>
      <c r="F1128" s="159"/>
      <c r="G1128" s="160"/>
      <c r="H1128" s="159"/>
      <c r="I1128" s="159"/>
      <c r="K1128" s="161"/>
      <c r="S1128" s="157"/>
    </row>
    <row r="1129" spans="1:19" s="158" customFormat="1" x14ac:dyDescent="0.2">
      <c r="A1129" s="157"/>
      <c r="E1129" s="159"/>
      <c r="F1129" s="159"/>
      <c r="G1129" s="160"/>
      <c r="H1129" s="159"/>
      <c r="I1129" s="159"/>
      <c r="K1129" s="161"/>
      <c r="S1129" s="157"/>
    </row>
    <row r="1130" spans="1:19" s="158" customFormat="1" x14ac:dyDescent="0.2">
      <c r="A1130" s="157"/>
      <c r="E1130" s="159"/>
      <c r="F1130" s="159"/>
      <c r="G1130" s="160"/>
      <c r="H1130" s="159"/>
      <c r="I1130" s="159"/>
      <c r="K1130" s="161"/>
      <c r="S1130" s="157"/>
    </row>
    <row r="1131" spans="1:19" s="158" customFormat="1" x14ac:dyDescent="0.2">
      <c r="A1131" s="157"/>
      <c r="E1131" s="159"/>
      <c r="F1131" s="159"/>
      <c r="G1131" s="160"/>
      <c r="H1131" s="159"/>
      <c r="I1131" s="159"/>
      <c r="K1131" s="161"/>
      <c r="S1131" s="157"/>
    </row>
    <row r="1132" spans="1:19" s="158" customFormat="1" x14ac:dyDescent="0.2">
      <c r="A1132" s="157"/>
      <c r="E1132" s="159"/>
      <c r="F1132" s="159"/>
      <c r="G1132" s="160"/>
      <c r="H1132" s="159"/>
      <c r="I1132" s="159"/>
      <c r="K1132" s="161"/>
      <c r="S1132" s="157"/>
    </row>
    <row r="1133" spans="1:19" s="158" customFormat="1" x14ac:dyDescent="0.2">
      <c r="A1133" s="157"/>
      <c r="E1133" s="159"/>
      <c r="F1133" s="159"/>
      <c r="G1133" s="160"/>
      <c r="H1133" s="159"/>
      <c r="I1133" s="159"/>
      <c r="K1133" s="161"/>
      <c r="S1133" s="157"/>
    </row>
    <row r="1134" spans="1:19" s="158" customFormat="1" x14ac:dyDescent="0.2">
      <c r="A1134" s="157"/>
      <c r="E1134" s="159"/>
      <c r="F1134" s="159"/>
      <c r="G1134" s="160"/>
      <c r="H1134" s="159"/>
      <c r="I1134" s="159"/>
      <c r="K1134" s="161"/>
      <c r="S1134" s="157"/>
    </row>
    <row r="1135" spans="1:19" s="158" customFormat="1" x14ac:dyDescent="0.2">
      <c r="A1135" s="157"/>
      <c r="E1135" s="159"/>
      <c r="F1135" s="159"/>
      <c r="G1135" s="160"/>
      <c r="H1135" s="159"/>
      <c r="I1135" s="159"/>
      <c r="K1135" s="161"/>
      <c r="S1135" s="157"/>
    </row>
    <row r="1136" spans="1:19" s="158" customFormat="1" x14ac:dyDescent="0.2">
      <c r="A1136" s="157"/>
      <c r="E1136" s="159"/>
      <c r="F1136" s="159"/>
      <c r="G1136" s="160"/>
      <c r="H1136" s="159"/>
      <c r="I1136" s="159"/>
      <c r="K1136" s="161"/>
      <c r="S1136" s="157"/>
    </row>
    <row r="1137" spans="1:19" s="158" customFormat="1" x14ac:dyDescent="0.2">
      <c r="A1137" s="157"/>
      <c r="E1137" s="159"/>
      <c r="F1137" s="159"/>
      <c r="G1137" s="160"/>
      <c r="H1137" s="159"/>
      <c r="I1137" s="159"/>
      <c r="K1137" s="161"/>
      <c r="S1137" s="157"/>
    </row>
    <row r="1138" spans="1:19" s="158" customFormat="1" x14ac:dyDescent="0.2">
      <c r="A1138" s="157"/>
      <c r="E1138" s="159"/>
      <c r="F1138" s="159"/>
      <c r="G1138" s="160"/>
      <c r="H1138" s="159"/>
      <c r="I1138" s="159"/>
      <c r="K1138" s="161"/>
      <c r="S1138" s="157"/>
    </row>
    <row r="1139" spans="1:19" s="158" customFormat="1" x14ac:dyDescent="0.2">
      <c r="A1139" s="157"/>
      <c r="E1139" s="159"/>
      <c r="F1139" s="159"/>
      <c r="G1139" s="160"/>
      <c r="H1139" s="159"/>
      <c r="I1139" s="159"/>
      <c r="K1139" s="161"/>
      <c r="S1139" s="157"/>
    </row>
    <row r="1140" spans="1:19" s="158" customFormat="1" x14ac:dyDescent="0.2">
      <c r="A1140" s="157"/>
      <c r="E1140" s="159"/>
      <c r="F1140" s="159"/>
      <c r="G1140" s="160"/>
      <c r="H1140" s="159"/>
      <c r="I1140" s="159"/>
      <c r="K1140" s="161"/>
      <c r="S1140" s="157"/>
    </row>
    <row r="1141" spans="1:19" s="158" customFormat="1" x14ac:dyDescent="0.2">
      <c r="A1141" s="157"/>
      <c r="E1141" s="159"/>
      <c r="F1141" s="159"/>
      <c r="G1141" s="160"/>
      <c r="H1141" s="159"/>
      <c r="I1141" s="159"/>
      <c r="K1141" s="161"/>
      <c r="S1141" s="157"/>
    </row>
    <row r="1142" spans="1:19" s="158" customFormat="1" x14ac:dyDescent="0.2">
      <c r="A1142" s="157"/>
      <c r="E1142" s="159"/>
      <c r="F1142" s="159"/>
      <c r="G1142" s="160"/>
      <c r="H1142" s="159"/>
      <c r="I1142" s="159"/>
      <c r="K1142" s="161"/>
      <c r="S1142" s="157"/>
    </row>
    <row r="1143" spans="1:19" s="158" customFormat="1" x14ac:dyDescent="0.2">
      <c r="A1143" s="157"/>
      <c r="E1143" s="159"/>
      <c r="F1143" s="159"/>
      <c r="G1143" s="160"/>
      <c r="H1143" s="159"/>
      <c r="I1143" s="159"/>
      <c r="K1143" s="161"/>
      <c r="S1143" s="157"/>
    </row>
    <row r="1144" spans="1:19" s="158" customFormat="1" x14ac:dyDescent="0.2">
      <c r="A1144" s="157"/>
      <c r="E1144" s="159"/>
      <c r="F1144" s="159"/>
      <c r="G1144" s="160"/>
      <c r="H1144" s="159"/>
      <c r="I1144" s="159"/>
      <c r="K1144" s="161"/>
      <c r="S1144" s="157"/>
    </row>
    <row r="1145" spans="1:19" s="158" customFormat="1" x14ac:dyDescent="0.2">
      <c r="A1145" s="157"/>
      <c r="E1145" s="159"/>
      <c r="F1145" s="159"/>
      <c r="G1145" s="160"/>
      <c r="H1145" s="159"/>
      <c r="I1145" s="159"/>
      <c r="K1145" s="161"/>
      <c r="S1145" s="157"/>
    </row>
    <row r="1146" spans="1:19" s="158" customFormat="1" x14ac:dyDescent="0.2">
      <c r="A1146" s="157"/>
      <c r="E1146" s="159"/>
      <c r="F1146" s="159"/>
      <c r="G1146" s="160"/>
      <c r="H1146" s="159"/>
      <c r="I1146" s="159"/>
      <c r="K1146" s="161"/>
      <c r="S1146" s="157"/>
    </row>
    <row r="1147" spans="1:19" s="158" customFormat="1" x14ac:dyDescent="0.2">
      <c r="A1147" s="157"/>
      <c r="E1147" s="159"/>
      <c r="F1147" s="159"/>
      <c r="G1147" s="160"/>
      <c r="H1147" s="159"/>
      <c r="I1147" s="159"/>
      <c r="K1147" s="161"/>
      <c r="S1147" s="157"/>
    </row>
    <row r="1148" spans="1:19" s="158" customFormat="1" x14ac:dyDescent="0.2">
      <c r="A1148" s="157"/>
      <c r="E1148" s="159"/>
      <c r="F1148" s="159"/>
      <c r="G1148" s="160"/>
      <c r="H1148" s="159"/>
      <c r="I1148" s="159"/>
      <c r="K1148" s="161"/>
      <c r="S1148" s="157"/>
    </row>
    <row r="1149" spans="1:19" s="158" customFormat="1" x14ac:dyDescent="0.2">
      <c r="A1149" s="157"/>
      <c r="E1149" s="159"/>
      <c r="F1149" s="159"/>
      <c r="G1149" s="160"/>
      <c r="H1149" s="159"/>
      <c r="I1149" s="159"/>
      <c r="K1149" s="161"/>
      <c r="S1149" s="157"/>
    </row>
    <row r="1150" spans="1:19" s="158" customFormat="1" x14ac:dyDescent="0.2">
      <c r="A1150" s="157"/>
      <c r="E1150" s="159"/>
      <c r="F1150" s="159"/>
      <c r="G1150" s="160"/>
      <c r="H1150" s="159"/>
      <c r="I1150" s="159"/>
      <c r="K1150" s="161"/>
      <c r="S1150" s="157"/>
    </row>
    <row r="1151" spans="1:19" s="158" customFormat="1" x14ac:dyDescent="0.2">
      <c r="A1151" s="157"/>
      <c r="E1151" s="159"/>
      <c r="F1151" s="159"/>
      <c r="G1151" s="160"/>
      <c r="H1151" s="159"/>
      <c r="I1151" s="159"/>
      <c r="K1151" s="161"/>
      <c r="S1151" s="157"/>
    </row>
    <row r="1152" spans="1:19" s="158" customFormat="1" x14ac:dyDescent="0.2">
      <c r="A1152" s="157"/>
      <c r="E1152" s="159"/>
      <c r="F1152" s="159"/>
      <c r="G1152" s="160"/>
      <c r="H1152" s="159"/>
      <c r="I1152" s="159"/>
      <c r="K1152" s="161"/>
      <c r="S1152" s="157"/>
    </row>
    <row r="1153" spans="1:19" s="158" customFormat="1" x14ac:dyDescent="0.2">
      <c r="A1153" s="157"/>
      <c r="E1153" s="159"/>
      <c r="F1153" s="159"/>
      <c r="G1153" s="160"/>
      <c r="H1153" s="159"/>
      <c r="I1153" s="159"/>
      <c r="K1153" s="161"/>
      <c r="S1153" s="157"/>
    </row>
    <row r="1154" spans="1:19" s="158" customFormat="1" x14ac:dyDescent="0.2">
      <c r="A1154" s="157"/>
      <c r="E1154" s="159"/>
      <c r="F1154" s="159"/>
      <c r="G1154" s="160"/>
      <c r="H1154" s="159"/>
      <c r="I1154" s="159"/>
      <c r="K1154" s="161"/>
      <c r="S1154" s="157"/>
    </row>
    <row r="1155" spans="1:19" s="158" customFormat="1" x14ac:dyDescent="0.2">
      <c r="A1155" s="157"/>
      <c r="E1155" s="159"/>
      <c r="F1155" s="159"/>
      <c r="G1155" s="160"/>
      <c r="H1155" s="159"/>
      <c r="I1155" s="159"/>
      <c r="K1155" s="161"/>
      <c r="S1155" s="157"/>
    </row>
    <row r="1156" spans="1:19" s="158" customFormat="1" x14ac:dyDescent="0.2">
      <c r="A1156" s="157"/>
      <c r="E1156" s="159"/>
      <c r="F1156" s="159"/>
      <c r="G1156" s="160"/>
      <c r="H1156" s="159"/>
      <c r="I1156" s="159"/>
      <c r="K1156" s="161"/>
      <c r="S1156" s="157"/>
    </row>
    <row r="1157" spans="1:19" s="158" customFormat="1" x14ac:dyDescent="0.2">
      <c r="A1157" s="157"/>
      <c r="E1157" s="159"/>
      <c r="F1157" s="159"/>
      <c r="G1157" s="160"/>
      <c r="H1157" s="159"/>
      <c r="I1157" s="159"/>
      <c r="K1157" s="161"/>
      <c r="S1157" s="157"/>
    </row>
    <row r="1158" spans="1:19" s="158" customFormat="1" x14ac:dyDescent="0.2">
      <c r="A1158" s="157"/>
      <c r="E1158" s="159"/>
      <c r="F1158" s="159"/>
      <c r="G1158" s="160"/>
      <c r="H1158" s="159"/>
      <c r="I1158" s="159"/>
      <c r="K1158" s="161"/>
      <c r="S1158" s="157"/>
    </row>
    <row r="1159" spans="1:19" s="158" customFormat="1" x14ac:dyDescent="0.2">
      <c r="A1159" s="157"/>
      <c r="E1159" s="159"/>
      <c r="F1159" s="159"/>
      <c r="G1159" s="160"/>
      <c r="H1159" s="159"/>
      <c r="I1159" s="159"/>
      <c r="K1159" s="161"/>
      <c r="S1159" s="157"/>
    </row>
    <row r="1160" spans="1:19" s="158" customFormat="1" x14ac:dyDescent="0.2">
      <c r="A1160" s="157"/>
      <c r="E1160" s="159"/>
      <c r="F1160" s="159"/>
      <c r="G1160" s="160"/>
      <c r="H1160" s="159"/>
      <c r="I1160" s="159"/>
      <c r="K1160" s="161"/>
      <c r="S1160" s="157"/>
    </row>
    <row r="1161" spans="1:19" s="158" customFormat="1" x14ac:dyDescent="0.2">
      <c r="A1161" s="157"/>
      <c r="E1161" s="159"/>
      <c r="F1161" s="159"/>
      <c r="G1161" s="160"/>
      <c r="H1161" s="159"/>
      <c r="I1161" s="159"/>
      <c r="K1161" s="161"/>
      <c r="S1161" s="157"/>
    </row>
    <row r="1162" spans="1:19" s="158" customFormat="1" x14ac:dyDescent="0.2">
      <c r="A1162" s="157"/>
      <c r="E1162" s="159"/>
      <c r="F1162" s="159"/>
      <c r="G1162" s="160"/>
      <c r="H1162" s="159"/>
      <c r="I1162" s="159"/>
      <c r="K1162" s="161"/>
      <c r="S1162" s="157"/>
    </row>
    <row r="1163" spans="1:19" s="158" customFormat="1" x14ac:dyDescent="0.2">
      <c r="A1163" s="157"/>
      <c r="E1163" s="159"/>
      <c r="F1163" s="159"/>
      <c r="G1163" s="160"/>
      <c r="H1163" s="159"/>
      <c r="I1163" s="159"/>
      <c r="K1163" s="161"/>
      <c r="S1163" s="157"/>
    </row>
    <row r="1164" spans="1:19" s="158" customFormat="1" x14ac:dyDescent="0.2">
      <c r="A1164" s="157"/>
      <c r="E1164" s="159"/>
      <c r="F1164" s="159"/>
      <c r="G1164" s="160"/>
      <c r="H1164" s="159"/>
      <c r="I1164" s="159"/>
      <c r="K1164" s="161"/>
      <c r="S1164" s="157"/>
    </row>
    <row r="1165" spans="1:19" s="158" customFormat="1" x14ac:dyDescent="0.2">
      <c r="A1165" s="157"/>
      <c r="E1165" s="159"/>
      <c r="F1165" s="159"/>
      <c r="G1165" s="160"/>
      <c r="H1165" s="159"/>
      <c r="I1165" s="159"/>
      <c r="K1165" s="161"/>
      <c r="S1165" s="157"/>
    </row>
    <row r="1166" spans="1:19" s="158" customFormat="1" x14ac:dyDescent="0.2">
      <c r="A1166" s="157"/>
      <c r="E1166" s="159"/>
      <c r="F1166" s="159"/>
      <c r="G1166" s="160"/>
      <c r="H1166" s="159"/>
      <c r="I1166" s="159"/>
      <c r="K1166" s="161"/>
      <c r="S1166" s="157"/>
    </row>
    <row r="1167" spans="1:19" s="158" customFormat="1" x14ac:dyDescent="0.2">
      <c r="A1167" s="157"/>
      <c r="E1167" s="159"/>
      <c r="F1167" s="159"/>
      <c r="G1167" s="160"/>
      <c r="H1167" s="159"/>
      <c r="I1167" s="159"/>
      <c r="K1167" s="161"/>
      <c r="S1167" s="157"/>
    </row>
    <row r="1168" spans="1:19" s="158" customFormat="1" x14ac:dyDescent="0.2">
      <c r="A1168" s="157"/>
      <c r="E1168" s="159"/>
      <c r="F1168" s="159"/>
      <c r="G1168" s="160"/>
      <c r="H1168" s="159"/>
      <c r="I1168" s="159"/>
      <c r="K1168" s="161"/>
      <c r="S1168" s="157"/>
    </row>
    <row r="1169" spans="1:19" s="158" customFormat="1" x14ac:dyDescent="0.2">
      <c r="A1169" s="157"/>
      <c r="E1169" s="159"/>
      <c r="F1169" s="159"/>
      <c r="G1169" s="160"/>
      <c r="H1169" s="159"/>
      <c r="I1169" s="159"/>
      <c r="K1169" s="161"/>
      <c r="S1169" s="157"/>
    </row>
    <row r="1170" spans="1:19" s="158" customFormat="1" x14ac:dyDescent="0.2">
      <c r="A1170" s="157"/>
      <c r="E1170" s="159"/>
      <c r="F1170" s="159"/>
      <c r="G1170" s="160"/>
      <c r="H1170" s="159"/>
      <c r="I1170" s="159"/>
      <c r="K1170" s="161"/>
      <c r="S1170" s="157"/>
    </row>
    <row r="1171" spans="1:19" s="158" customFormat="1" x14ac:dyDescent="0.2">
      <c r="A1171" s="157"/>
      <c r="E1171" s="159"/>
      <c r="F1171" s="159"/>
      <c r="G1171" s="160"/>
      <c r="H1171" s="159"/>
      <c r="I1171" s="159"/>
      <c r="K1171" s="161"/>
      <c r="S1171" s="157"/>
    </row>
    <row r="1172" spans="1:19" s="158" customFormat="1" x14ac:dyDescent="0.2">
      <c r="A1172" s="157"/>
      <c r="E1172" s="159"/>
      <c r="F1172" s="159"/>
      <c r="G1172" s="160"/>
      <c r="H1172" s="159"/>
      <c r="I1172" s="159"/>
      <c r="K1172" s="161"/>
      <c r="S1172" s="157"/>
    </row>
    <row r="1173" spans="1:19" s="158" customFormat="1" x14ac:dyDescent="0.2">
      <c r="A1173" s="157"/>
      <c r="E1173" s="159"/>
      <c r="F1173" s="159"/>
      <c r="G1173" s="160"/>
      <c r="H1173" s="159"/>
      <c r="I1173" s="159"/>
      <c r="K1173" s="161"/>
      <c r="S1173" s="157"/>
    </row>
    <row r="1174" spans="1:19" s="158" customFormat="1" x14ac:dyDescent="0.2">
      <c r="A1174" s="157"/>
      <c r="E1174" s="159"/>
      <c r="F1174" s="159"/>
      <c r="G1174" s="160"/>
      <c r="H1174" s="159"/>
      <c r="I1174" s="159"/>
      <c r="K1174" s="161"/>
      <c r="S1174" s="157"/>
    </row>
    <row r="1175" spans="1:19" s="158" customFormat="1" x14ac:dyDescent="0.2">
      <c r="A1175" s="157"/>
      <c r="E1175" s="159"/>
      <c r="F1175" s="159"/>
      <c r="G1175" s="160"/>
      <c r="H1175" s="159"/>
      <c r="I1175" s="159"/>
      <c r="K1175" s="161"/>
      <c r="S1175" s="157"/>
    </row>
    <row r="1176" spans="1:19" s="158" customFormat="1" x14ac:dyDescent="0.2">
      <c r="A1176" s="157"/>
      <c r="E1176" s="159"/>
      <c r="F1176" s="159"/>
      <c r="G1176" s="160"/>
      <c r="H1176" s="159"/>
      <c r="I1176" s="159"/>
      <c r="K1176" s="161"/>
      <c r="S1176" s="157"/>
    </row>
    <row r="1177" spans="1:19" s="158" customFormat="1" x14ac:dyDescent="0.2">
      <c r="A1177" s="157"/>
      <c r="E1177" s="159"/>
      <c r="F1177" s="159"/>
      <c r="G1177" s="160"/>
      <c r="H1177" s="159"/>
      <c r="I1177" s="159"/>
      <c r="K1177" s="161"/>
      <c r="S1177" s="157"/>
    </row>
    <row r="1178" spans="1:19" s="158" customFormat="1" x14ac:dyDescent="0.2">
      <c r="A1178" s="157"/>
      <c r="E1178" s="159"/>
      <c r="F1178" s="159"/>
      <c r="G1178" s="160"/>
      <c r="H1178" s="159"/>
      <c r="I1178" s="159"/>
      <c r="K1178" s="161"/>
      <c r="S1178" s="157"/>
    </row>
    <row r="1179" spans="1:19" s="158" customFormat="1" x14ac:dyDescent="0.2">
      <c r="A1179" s="157"/>
      <c r="E1179" s="159"/>
      <c r="F1179" s="159"/>
      <c r="G1179" s="160"/>
      <c r="H1179" s="159"/>
      <c r="I1179" s="159"/>
      <c r="K1179" s="161"/>
      <c r="S1179" s="157"/>
    </row>
    <row r="1180" spans="1:19" s="158" customFormat="1" x14ac:dyDescent="0.2">
      <c r="A1180" s="157"/>
      <c r="E1180" s="159"/>
      <c r="F1180" s="159"/>
      <c r="G1180" s="160"/>
      <c r="H1180" s="159"/>
      <c r="I1180" s="159"/>
      <c r="K1180" s="161"/>
      <c r="S1180" s="157"/>
    </row>
    <row r="1181" spans="1:19" s="158" customFormat="1" x14ac:dyDescent="0.2">
      <c r="A1181" s="157"/>
      <c r="E1181" s="159"/>
      <c r="F1181" s="159"/>
      <c r="G1181" s="160"/>
      <c r="H1181" s="159"/>
      <c r="I1181" s="159"/>
      <c r="K1181" s="161"/>
      <c r="S1181" s="157"/>
    </row>
    <row r="1182" spans="1:19" s="158" customFormat="1" x14ac:dyDescent="0.2">
      <c r="A1182" s="157"/>
      <c r="E1182" s="159"/>
      <c r="F1182" s="159"/>
      <c r="G1182" s="160"/>
      <c r="H1182" s="159"/>
      <c r="I1182" s="159"/>
      <c r="K1182" s="161"/>
      <c r="S1182" s="157"/>
    </row>
    <row r="1183" spans="1:19" s="158" customFormat="1" x14ac:dyDescent="0.2">
      <c r="A1183" s="157"/>
      <c r="E1183" s="159"/>
      <c r="F1183" s="159"/>
      <c r="G1183" s="160"/>
      <c r="H1183" s="159"/>
      <c r="I1183" s="159"/>
      <c r="K1183" s="161"/>
      <c r="S1183" s="157"/>
    </row>
    <row r="1184" spans="1:19" s="158" customFormat="1" x14ac:dyDescent="0.2">
      <c r="A1184" s="157"/>
      <c r="E1184" s="159"/>
      <c r="F1184" s="159"/>
      <c r="G1184" s="160"/>
      <c r="H1184" s="159"/>
      <c r="I1184" s="159"/>
      <c r="K1184" s="161"/>
      <c r="S1184" s="157"/>
    </row>
    <row r="1185" spans="1:19" s="158" customFormat="1" x14ac:dyDescent="0.2">
      <c r="A1185" s="157"/>
      <c r="E1185" s="159"/>
      <c r="F1185" s="159"/>
      <c r="G1185" s="160"/>
      <c r="H1185" s="159"/>
      <c r="I1185" s="159"/>
      <c r="K1185" s="161"/>
      <c r="S1185" s="157"/>
    </row>
    <row r="1186" spans="1:19" s="158" customFormat="1" x14ac:dyDescent="0.2">
      <c r="A1186" s="157"/>
      <c r="E1186" s="159"/>
      <c r="F1186" s="159"/>
      <c r="G1186" s="160"/>
      <c r="H1186" s="159"/>
      <c r="I1186" s="159"/>
      <c r="K1186" s="161"/>
      <c r="S1186" s="157"/>
    </row>
    <row r="1187" spans="1:19" s="158" customFormat="1" x14ac:dyDescent="0.2">
      <c r="A1187" s="157"/>
      <c r="E1187" s="159"/>
      <c r="F1187" s="159"/>
      <c r="G1187" s="160"/>
      <c r="H1187" s="159"/>
      <c r="I1187" s="159"/>
      <c r="K1187" s="161"/>
      <c r="S1187" s="157"/>
    </row>
    <row r="1188" spans="1:19" s="158" customFormat="1" x14ac:dyDescent="0.2">
      <c r="A1188" s="157"/>
      <c r="E1188" s="159"/>
      <c r="F1188" s="159"/>
      <c r="G1188" s="160"/>
      <c r="H1188" s="159"/>
      <c r="I1188" s="159"/>
      <c r="K1188" s="161"/>
      <c r="S1188" s="157"/>
    </row>
    <row r="1189" spans="1:19" s="158" customFormat="1" x14ac:dyDescent="0.2">
      <c r="A1189" s="157"/>
      <c r="E1189" s="159"/>
      <c r="F1189" s="159"/>
      <c r="G1189" s="160"/>
      <c r="H1189" s="159"/>
      <c r="I1189" s="159"/>
      <c r="K1189" s="161"/>
      <c r="S1189" s="157"/>
    </row>
    <row r="1190" spans="1:19" s="158" customFormat="1" x14ac:dyDescent="0.2">
      <c r="A1190" s="157"/>
      <c r="E1190" s="159"/>
      <c r="F1190" s="159"/>
      <c r="G1190" s="160"/>
      <c r="H1190" s="159"/>
      <c r="I1190" s="159"/>
      <c r="K1190" s="161"/>
      <c r="S1190" s="157"/>
    </row>
    <row r="1191" spans="1:19" s="158" customFormat="1" x14ac:dyDescent="0.2">
      <c r="A1191" s="157"/>
      <c r="E1191" s="159"/>
      <c r="F1191" s="159"/>
      <c r="G1191" s="160"/>
      <c r="H1191" s="159"/>
      <c r="I1191" s="159"/>
      <c r="K1191" s="161"/>
      <c r="S1191" s="157"/>
    </row>
    <row r="1192" spans="1:19" s="158" customFormat="1" x14ac:dyDescent="0.2">
      <c r="A1192" s="157"/>
      <c r="E1192" s="159"/>
      <c r="F1192" s="159"/>
      <c r="G1192" s="160"/>
      <c r="H1192" s="159"/>
      <c r="I1192" s="159"/>
      <c r="K1192" s="161"/>
      <c r="S1192" s="157"/>
    </row>
    <row r="1193" spans="1:19" s="158" customFormat="1" x14ac:dyDescent="0.2">
      <c r="A1193" s="157"/>
      <c r="E1193" s="159"/>
      <c r="F1193" s="159"/>
      <c r="G1193" s="160"/>
      <c r="H1193" s="159"/>
      <c r="I1193" s="159"/>
      <c r="K1193" s="161"/>
      <c r="S1193" s="157"/>
    </row>
    <row r="1194" spans="1:19" s="158" customFormat="1" x14ac:dyDescent="0.2">
      <c r="A1194" s="157"/>
      <c r="E1194" s="159"/>
      <c r="F1194" s="159"/>
      <c r="G1194" s="160"/>
      <c r="H1194" s="159"/>
      <c r="I1194" s="159"/>
      <c r="K1194" s="161"/>
      <c r="S1194" s="157"/>
    </row>
    <row r="1195" spans="1:19" s="158" customFormat="1" x14ac:dyDescent="0.2">
      <c r="A1195" s="157"/>
      <c r="E1195" s="159"/>
      <c r="F1195" s="159"/>
      <c r="G1195" s="160"/>
      <c r="H1195" s="159"/>
      <c r="I1195" s="159"/>
      <c r="K1195" s="161"/>
      <c r="S1195" s="157"/>
    </row>
    <row r="1196" spans="1:19" s="158" customFormat="1" x14ac:dyDescent="0.2">
      <c r="A1196" s="157"/>
      <c r="E1196" s="159"/>
      <c r="F1196" s="159"/>
      <c r="G1196" s="160"/>
      <c r="H1196" s="159"/>
      <c r="I1196" s="159"/>
      <c r="K1196" s="161"/>
      <c r="S1196" s="157"/>
    </row>
    <row r="1197" spans="1:19" s="158" customFormat="1" x14ac:dyDescent="0.2">
      <c r="A1197" s="157"/>
      <c r="E1197" s="159"/>
      <c r="F1197" s="159"/>
      <c r="G1197" s="160"/>
      <c r="H1197" s="159"/>
      <c r="I1197" s="159"/>
      <c r="K1197" s="161"/>
      <c r="S1197" s="157"/>
    </row>
    <row r="1198" spans="1:19" s="158" customFormat="1" x14ac:dyDescent="0.2">
      <c r="A1198" s="157"/>
      <c r="E1198" s="159"/>
      <c r="F1198" s="159"/>
      <c r="G1198" s="160"/>
      <c r="H1198" s="159"/>
      <c r="I1198" s="159"/>
      <c r="K1198" s="161"/>
      <c r="S1198" s="157"/>
    </row>
    <row r="1199" spans="1:19" s="158" customFormat="1" x14ac:dyDescent="0.2">
      <c r="A1199" s="157"/>
      <c r="E1199" s="159"/>
      <c r="F1199" s="159"/>
      <c r="G1199" s="160"/>
      <c r="H1199" s="159"/>
      <c r="I1199" s="159"/>
      <c r="K1199" s="161"/>
      <c r="S1199" s="157"/>
    </row>
    <row r="1200" spans="1:19" s="158" customFormat="1" x14ac:dyDescent="0.2">
      <c r="A1200" s="157"/>
      <c r="E1200" s="159"/>
      <c r="F1200" s="159"/>
      <c r="G1200" s="160"/>
      <c r="H1200" s="159"/>
      <c r="I1200" s="159"/>
      <c r="K1200" s="161"/>
      <c r="S1200" s="157"/>
    </row>
    <row r="1201" spans="1:19" s="158" customFormat="1" x14ac:dyDescent="0.2">
      <c r="A1201" s="157"/>
      <c r="E1201" s="159"/>
      <c r="F1201" s="159"/>
      <c r="G1201" s="160"/>
      <c r="H1201" s="159"/>
      <c r="I1201" s="159"/>
      <c r="K1201" s="161"/>
      <c r="S1201" s="157"/>
    </row>
    <row r="1202" spans="1:19" s="158" customFormat="1" x14ac:dyDescent="0.2">
      <c r="A1202" s="157"/>
      <c r="E1202" s="159"/>
      <c r="F1202" s="159"/>
      <c r="G1202" s="160"/>
      <c r="H1202" s="159"/>
      <c r="I1202" s="159"/>
      <c r="K1202" s="161"/>
      <c r="S1202" s="157"/>
    </row>
    <row r="1203" spans="1:19" s="158" customFormat="1" x14ac:dyDescent="0.2">
      <c r="A1203" s="157"/>
      <c r="E1203" s="159"/>
      <c r="F1203" s="159"/>
      <c r="G1203" s="160"/>
      <c r="H1203" s="159"/>
      <c r="I1203" s="159"/>
      <c r="K1203" s="161"/>
      <c r="S1203" s="157"/>
    </row>
    <row r="1204" spans="1:19" s="158" customFormat="1" x14ac:dyDescent="0.2">
      <c r="A1204" s="157"/>
      <c r="E1204" s="159"/>
      <c r="F1204" s="159"/>
      <c r="G1204" s="160"/>
      <c r="H1204" s="159"/>
      <c r="I1204" s="159"/>
      <c r="K1204" s="161"/>
      <c r="S1204" s="157"/>
    </row>
    <row r="1205" spans="1:19" s="158" customFormat="1" x14ac:dyDescent="0.2">
      <c r="A1205" s="157"/>
      <c r="E1205" s="159"/>
      <c r="F1205" s="159"/>
      <c r="G1205" s="160"/>
      <c r="H1205" s="159"/>
      <c r="I1205" s="159"/>
      <c r="K1205" s="161"/>
      <c r="S1205" s="157"/>
    </row>
    <row r="1206" spans="1:19" s="158" customFormat="1" x14ac:dyDescent="0.2">
      <c r="A1206" s="157"/>
      <c r="E1206" s="159"/>
      <c r="F1206" s="159"/>
      <c r="G1206" s="160"/>
      <c r="H1206" s="159"/>
      <c r="I1206" s="159"/>
      <c r="K1206" s="161"/>
      <c r="S1206" s="157"/>
    </row>
    <row r="1207" spans="1:19" s="158" customFormat="1" x14ac:dyDescent="0.2">
      <c r="A1207" s="157"/>
      <c r="E1207" s="159"/>
      <c r="F1207" s="159"/>
      <c r="G1207" s="160"/>
      <c r="H1207" s="159"/>
      <c r="I1207" s="159"/>
      <c r="K1207" s="161"/>
      <c r="S1207" s="157"/>
    </row>
    <row r="1208" spans="1:19" s="158" customFormat="1" x14ac:dyDescent="0.2">
      <c r="A1208" s="157"/>
      <c r="E1208" s="159"/>
      <c r="F1208" s="159"/>
      <c r="G1208" s="160"/>
      <c r="H1208" s="159"/>
      <c r="I1208" s="159"/>
      <c r="K1208" s="161"/>
      <c r="S1208" s="157"/>
    </row>
    <row r="1209" spans="1:19" s="158" customFormat="1" x14ac:dyDescent="0.2">
      <c r="A1209" s="157"/>
      <c r="E1209" s="159"/>
      <c r="F1209" s="159"/>
      <c r="G1209" s="160"/>
      <c r="H1209" s="159"/>
      <c r="I1209" s="159"/>
      <c r="K1209" s="161"/>
      <c r="S1209" s="157"/>
    </row>
    <row r="1210" spans="1:19" s="158" customFormat="1" x14ac:dyDescent="0.2">
      <c r="A1210" s="157"/>
      <c r="E1210" s="159"/>
      <c r="F1210" s="159"/>
      <c r="G1210" s="160"/>
      <c r="H1210" s="159"/>
      <c r="I1210" s="159"/>
      <c r="K1210" s="161"/>
      <c r="S1210" s="157"/>
    </row>
    <row r="1211" spans="1:19" s="158" customFormat="1" x14ac:dyDescent="0.2">
      <c r="A1211" s="157"/>
      <c r="E1211" s="159"/>
      <c r="F1211" s="159"/>
      <c r="G1211" s="160"/>
      <c r="H1211" s="159"/>
      <c r="I1211" s="159"/>
      <c r="K1211" s="161"/>
      <c r="S1211" s="157"/>
    </row>
    <row r="1212" spans="1:19" s="158" customFormat="1" x14ac:dyDescent="0.2">
      <c r="A1212" s="157"/>
      <c r="E1212" s="159"/>
      <c r="F1212" s="159"/>
      <c r="G1212" s="160"/>
      <c r="H1212" s="159"/>
      <c r="I1212" s="159"/>
      <c r="K1212" s="161"/>
      <c r="S1212" s="157"/>
    </row>
    <row r="1213" spans="1:19" s="158" customFormat="1" x14ac:dyDescent="0.2">
      <c r="A1213" s="157"/>
      <c r="E1213" s="159"/>
      <c r="F1213" s="159"/>
      <c r="G1213" s="160"/>
      <c r="H1213" s="159"/>
      <c r="I1213" s="159"/>
      <c r="K1213" s="161"/>
      <c r="S1213" s="157"/>
    </row>
    <row r="1214" spans="1:19" s="158" customFormat="1" x14ac:dyDescent="0.2">
      <c r="A1214" s="157"/>
      <c r="E1214" s="159"/>
      <c r="F1214" s="159"/>
      <c r="G1214" s="160"/>
      <c r="H1214" s="159"/>
      <c r="I1214" s="159"/>
      <c r="K1214" s="161"/>
      <c r="S1214" s="157"/>
    </row>
    <row r="1215" spans="1:19" s="158" customFormat="1" x14ac:dyDescent="0.2">
      <c r="A1215" s="157"/>
      <c r="E1215" s="159"/>
      <c r="F1215" s="159"/>
      <c r="G1215" s="160"/>
      <c r="H1215" s="159"/>
      <c r="I1215" s="159"/>
      <c r="K1215" s="161"/>
      <c r="S1215" s="157"/>
    </row>
    <row r="1216" spans="1:19" s="158" customFormat="1" x14ac:dyDescent="0.2">
      <c r="A1216" s="157"/>
      <c r="E1216" s="159"/>
      <c r="F1216" s="159"/>
      <c r="G1216" s="160"/>
      <c r="H1216" s="159"/>
      <c r="I1216" s="159"/>
      <c r="K1216" s="161"/>
      <c r="S1216" s="157"/>
    </row>
    <row r="1217" spans="1:19" s="158" customFormat="1" x14ac:dyDescent="0.2">
      <c r="A1217" s="157"/>
      <c r="E1217" s="159"/>
      <c r="F1217" s="159"/>
      <c r="G1217" s="160"/>
      <c r="H1217" s="159"/>
      <c r="I1217" s="159"/>
      <c r="K1217" s="161"/>
      <c r="S1217" s="157"/>
    </row>
    <row r="1218" spans="1:19" s="158" customFormat="1" x14ac:dyDescent="0.2">
      <c r="A1218" s="157"/>
      <c r="E1218" s="159"/>
      <c r="F1218" s="159"/>
      <c r="G1218" s="160"/>
      <c r="H1218" s="159"/>
      <c r="I1218" s="159"/>
      <c r="K1218" s="161"/>
      <c r="S1218" s="157"/>
    </row>
    <row r="1219" spans="1:19" s="158" customFormat="1" x14ac:dyDescent="0.2">
      <c r="A1219" s="157"/>
      <c r="E1219" s="159"/>
      <c r="F1219" s="159"/>
      <c r="G1219" s="160"/>
      <c r="H1219" s="159"/>
      <c r="I1219" s="159"/>
      <c r="K1219" s="161"/>
      <c r="S1219" s="157"/>
    </row>
    <row r="1220" spans="1:19" s="158" customFormat="1" x14ac:dyDescent="0.2">
      <c r="A1220" s="157"/>
      <c r="E1220" s="159"/>
      <c r="F1220" s="159"/>
      <c r="G1220" s="160"/>
      <c r="H1220" s="159"/>
      <c r="I1220" s="159"/>
      <c r="K1220" s="161"/>
      <c r="S1220" s="157"/>
    </row>
    <row r="1221" spans="1:19" s="158" customFormat="1" x14ac:dyDescent="0.2">
      <c r="A1221" s="157"/>
      <c r="E1221" s="159"/>
      <c r="F1221" s="159"/>
      <c r="G1221" s="160"/>
      <c r="H1221" s="159"/>
      <c r="I1221" s="159"/>
      <c r="K1221" s="161"/>
      <c r="S1221" s="157"/>
    </row>
    <row r="1222" spans="1:19" s="158" customFormat="1" x14ac:dyDescent="0.2">
      <c r="A1222" s="157"/>
      <c r="E1222" s="159"/>
      <c r="F1222" s="159"/>
      <c r="G1222" s="160"/>
      <c r="H1222" s="159"/>
      <c r="I1222" s="159"/>
      <c r="K1222" s="161"/>
      <c r="S1222" s="157"/>
    </row>
    <row r="1223" spans="1:19" s="158" customFormat="1" x14ac:dyDescent="0.2">
      <c r="A1223" s="157"/>
      <c r="E1223" s="159"/>
      <c r="F1223" s="159"/>
      <c r="G1223" s="160"/>
      <c r="H1223" s="159"/>
      <c r="I1223" s="159"/>
      <c r="K1223" s="161"/>
      <c r="S1223" s="157"/>
    </row>
    <row r="1224" spans="1:19" s="158" customFormat="1" x14ac:dyDescent="0.2">
      <c r="A1224" s="157"/>
      <c r="E1224" s="159"/>
      <c r="F1224" s="159"/>
      <c r="G1224" s="160"/>
      <c r="H1224" s="159"/>
      <c r="I1224" s="159"/>
      <c r="K1224" s="161"/>
      <c r="S1224" s="157"/>
    </row>
    <row r="1225" spans="1:19" s="158" customFormat="1" x14ac:dyDescent="0.2">
      <c r="A1225" s="157"/>
      <c r="E1225" s="159"/>
      <c r="F1225" s="159"/>
      <c r="G1225" s="160"/>
      <c r="H1225" s="159"/>
      <c r="I1225" s="159"/>
      <c r="K1225" s="161"/>
      <c r="S1225" s="157"/>
    </row>
    <row r="1226" spans="1:19" s="158" customFormat="1" x14ac:dyDescent="0.2">
      <c r="A1226" s="157"/>
      <c r="E1226" s="159"/>
      <c r="F1226" s="159"/>
      <c r="G1226" s="160"/>
      <c r="H1226" s="159"/>
      <c r="I1226" s="159"/>
      <c r="K1226" s="161"/>
      <c r="S1226" s="157"/>
    </row>
    <row r="1227" spans="1:19" s="158" customFormat="1" x14ac:dyDescent="0.2">
      <c r="A1227" s="157"/>
      <c r="E1227" s="159"/>
      <c r="F1227" s="159"/>
      <c r="G1227" s="160"/>
      <c r="H1227" s="159"/>
      <c r="I1227" s="159"/>
      <c r="K1227" s="161"/>
      <c r="S1227" s="157"/>
    </row>
    <row r="1228" spans="1:19" s="158" customFormat="1" x14ac:dyDescent="0.2">
      <c r="A1228" s="157"/>
      <c r="E1228" s="159"/>
      <c r="F1228" s="159"/>
      <c r="G1228" s="160"/>
      <c r="H1228" s="159"/>
      <c r="I1228" s="159"/>
      <c r="K1228" s="161"/>
      <c r="S1228" s="157"/>
    </row>
    <row r="1229" spans="1:19" s="158" customFormat="1" x14ac:dyDescent="0.2">
      <c r="A1229" s="157"/>
      <c r="E1229" s="159"/>
      <c r="F1229" s="159"/>
      <c r="G1229" s="160"/>
      <c r="H1229" s="159"/>
      <c r="I1229" s="159"/>
      <c r="K1229" s="161"/>
      <c r="S1229" s="157"/>
    </row>
    <row r="1230" spans="1:19" s="158" customFormat="1" x14ac:dyDescent="0.2">
      <c r="A1230" s="157"/>
      <c r="E1230" s="159"/>
      <c r="F1230" s="159"/>
      <c r="G1230" s="160"/>
      <c r="H1230" s="159"/>
      <c r="I1230" s="159"/>
      <c r="K1230" s="161"/>
      <c r="S1230" s="157"/>
    </row>
    <row r="1231" spans="1:19" s="158" customFormat="1" x14ac:dyDescent="0.2">
      <c r="A1231" s="157"/>
      <c r="E1231" s="159"/>
      <c r="F1231" s="159"/>
      <c r="G1231" s="160"/>
      <c r="H1231" s="159"/>
      <c r="I1231" s="159"/>
      <c r="K1231" s="161"/>
      <c r="S1231" s="157"/>
    </row>
    <row r="1232" spans="1:19" s="158" customFormat="1" x14ac:dyDescent="0.2">
      <c r="A1232" s="157"/>
      <c r="E1232" s="159"/>
      <c r="F1232" s="159"/>
      <c r="G1232" s="160"/>
      <c r="H1232" s="159"/>
      <c r="I1232" s="159"/>
      <c r="K1232" s="161"/>
      <c r="S1232" s="157"/>
    </row>
    <row r="1233" spans="1:19" s="158" customFormat="1" x14ac:dyDescent="0.2">
      <c r="A1233" s="157"/>
      <c r="E1233" s="159"/>
      <c r="F1233" s="159"/>
      <c r="G1233" s="160"/>
      <c r="H1233" s="159"/>
      <c r="I1233" s="159"/>
      <c r="K1233" s="161"/>
      <c r="S1233" s="157"/>
    </row>
    <row r="1234" spans="1:19" s="158" customFormat="1" x14ac:dyDescent="0.2">
      <c r="A1234" s="157"/>
      <c r="E1234" s="159"/>
      <c r="F1234" s="159"/>
      <c r="G1234" s="160"/>
      <c r="H1234" s="159"/>
      <c r="I1234" s="159"/>
      <c r="K1234" s="161"/>
      <c r="S1234" s="157"/>
    </row>
    <row r="1235" spans="1:19" s="158" customFormat="1" x14ac:dyDescent="0.2">
      <c r="A1235" s="157"/>
      <c r="E1235" s="159"/>
      <c r="F1235" s="159"/>
      <c r="G1235" s="160"/>
      <c r="H1235" s="159"/>
      <c r="I1235" s="159"/>
      <c r="K1235" s="161"/>
      <c r="S1235" s="157"/>
    </row>
    <row r="1236" spans="1:19" s="158" customFormat="1" x14ac:dyDescent="0.2">
      <c r="A1236" s="157"/>
      <c r="E1236" s="159"/>
      <c r="F1236" s="159"/>
      <c r="G1236" s="160"/>
      <c r="H1236" s="159"/>
      <c r="I1236" s="159"/>
      <c r="K1236" s="161"/>
      <c r="S1236" s="157"/>
    </row>
    <row r="1237" spans="1:19" s="158" customFormat="1" x14ac:dyDescent="0.2">
      <c r="A1237" s="157"/>
      <c r="E1237" s="159"/>
      <c r="F1237" s="159"/>
      <c r="G1237" s="160"/>
      <c r="H1237" s="159"/>
      <c r="I1237" s="159"/>
      <c r="K1237" s="161"/>
      <c r="S1237" s="157"/>
    </row>
    <row r="1238" spans="1:19" s="158" customFormat="1" x14ac:dyDescent="0.2">
      <c r="A1238" s="157"/>
      <c r="E1238" s="159"/>
      <c r="F1238" s="159"/>
      <c r="G1238" s="160"/>
      <c r="H1238" s="159"/>
      <c r="I1238" s="159"/>
      <c r="K1238" s="161"/>
      <c r="S1238" s="157"/>
    </row>
    <row r="1239" spans="1:19" s="158" customFormat="1" x14ac:dyDescent="0.2">
      <c r="A1239" s="157"/>
      <c r="E1239" s="159"/>
      <c r="F1239" s="159"/>
      <c r="G1239" s="160"/>
      <c r="H1239" s="159"/>
      <c r="I1239" s="159"/>
      <c r="K1239" s="161"/>
      <c r="S1239" s="157"/>
    </row>
    <row r="1240" spans="1:19" s="158" customFormat="1" x14ac:dyDescent="0.2">
      <c r="A1240" s="157"/>
      <c r="E1240" s="159"/>
      <c r="F1240" s="159"/>
      <c r="G1240" s="160"/>
      <c r="H1240" s="159"/>
      <c r="I1240" s="159"/>
      <c r="K1240" s="161"/>
      <c r="S1240" s="157"/>
    </row>
    <row r="1241" spans="1:19" s="158" customFormat="1" x14ac:dyDescent="0.2">
      <c r="A1241" s="157"/>
      <c r="E1241" s="159"/>
      <c r="F1241" s="159"/>
      <c r="G1241" s="160"/>
      <c r="H1241" s="159"/>
      <c r="I1241" s="159"/>
      <c r="K1241" s="161"/>
      <c r="S1241" s="157"/>
    </row>
    <row r="1242" spans="1:19" s="158" customFormat="1" x14ac:dyDescent="0.2">
      <c r="A1242" s="157"/>
      <c r="E1242" s="159"/>
      <c r="F1242" s="159"/>
      <c r="G1242" s="160"/>
      <c r="H1242" s="159"/>
      <c r="I1242" s="159"/>
      <c r="K1242" s="161"/>
      <c r="S1242" s="157"/>
    </row>
    <row r="1243" spans="1:19" s="158" customFormat="1" x14ac:dyDescent="0.2">
      <c r="A1243" s="157"/>
      <c r="E1243" s="159"/>
      <c r="F1243" s="159"/>
      <c r="G1243" s="160"/>
      <c r="H1243" s="159"/>
      <c r="I1243" s="159"/>
      <c r="K1243" s="161"/>
      <c r="S1243" s="157"/>
    </row>
    <row r="1244" spans="1:19" s="158" customFormat="1" x14ac:dyDescent="0.2">
      <c r="A1244" s="157"/>
      <c r="E1244" s="159"/>
      <c r="F1244" s="159"/>
      <c r="G1244" s="160"/>
      <c r="H1244" s="159"/>
      <c r="I1244" s="159"/>
      <c r="K1244" s="161"/>
      <c r="S1244" s="157"/>
    </row>
    <row r="1245" spans="1:19" s="158" customFormat="1" x14ac:dyDescent="0.2">
      <c r="A1245" s="157"/>
      <c r="E1245" s="159"/>
      <c r="F1245" s="159"/>
      <c r="G1245" s="160"/>
      <c r="H1245" s="159"/>
      <c r="I1245" s="159"/>
      <c r="K1245" s="161"/>
      <c r="S1245" s="157"/>
    </row>
    <row r="1246" spans="1:19" s="158" customFormat="1" x14ac:dyDescent="0.2">
      <c r="A1246" s="157"/>
      <c r="E1246" s="159"/>
      <c r="F1246" s="159"/>
      <c r="G1246" s="160"/>
      <c r="H1246" s="159"/>
      <c r="I1246" s="159"/>
      <c r="K1246" s="161"/>
      <c r="S1246" s="157"/>
    </row>
    <row r="1247" spans="1:19" s="158" customFormat="1" x14ac:dyDescent="0.2">
      <c r="A1247" s="157"/>
      <c r="E1247" s="159"/>
      <c r="F1247" s="159"/>
      <c r="G1247" s="160"/>
      <c r="H1247" s="159"/>
      <c r="I1247" s="159"/>
      <c r="K1247" s="161"/>
      <c r="S1247" s="157"/>
    </row>
    <row r="1248" spans="1:19" s="158" customFormat="1" x14ac:dyDescent="0.2">
      <c r="A1248" s="157"/>
      <c r="E1248" s="159"/>
      <c r="F1248" s="159"/>
      <c r="G1248" s="160"/>
      <c r="H1248" s="159"/>
      <c r="I1248" s="159"/>
      <c r="K1248" s="161"/>
      <c r="S1248" s="157"/>
    </row>
    <row r="1249" spans="1:19" s="158" customFormat="1" x14ac:dyDescent="0.2">
      <c r="A1249" s="157"/>
      <c r="E1249" s="159"/>
      <c r="F1249" s="159"/>
      <c r="G1249" s="160"/>
      <c r="H1249" s="159"/>
      <c r="I1249" s="159"/>
      <c r="K1249" s="161"/>
      <c r="S1249" s="157"/>
    </row>
    <row r="1250" spans="1:19" s="158" customFormat="1" x14ac:dyDescent="0.2">
      <c r="A1250" s="157"/>
      <c r="E1250" s="159"/>
      <c r="F1250" s="159"/>
      <c r="G1250" s="160"/>
      <c r="H1250" s="159"/>
      <c r="I1250" s="159"/>
      <c r="K1250" s="161"/>
      <c r="S1250" s="157"/>
    </row>
    <row r="1251" spans="1:19" s="158" customFormat="1" x14ac:dyDescent="0.2">
      <c r="A1251" s="157"/>
      <c r="E1251" s="159"/>
      <c r="F1251" s="159"/>
      <c r="G1251" s="160"/>
      <c r="H1251" s="159"/>
      <c r="I1251" s="159"/>
      <c r="K1251" s="161"/>
      <c r="S1251" s="157"/>
    </row>
    <row r="1252" spans="1:19" s="158" customFormat="1" x14ac:dyDescent="0.2">
      <c r="A1252" s="157"/>
      <c r="E1252" s="159"/>
      <c r="F1252" s="159"/>
      <c r="G1252" s="160"/>
      <c r="H1252" s="159"/>
      <c r="I1252" s="159"/>
      <c r="K1252" s="161"/>
      <c r="S1252" s="157"/>
    </row>
    <row r="1253" spans="1:19" s="158" customFormat="1" x14ac:dyDescent="0.2">
      <c r="A1253" s="157"/>
      <c r="E1253" s="159"/>
      <c r="F1253" s="159"/>
      <c r="G1253" s="160"/>
      <c r="H1253" s="159"/>
      <c r="I1253" s="159"/>
      <c r="K1253" s="161"/>
      <c r="S1253" s="157"/>
    </row>
    <row r="1254" spans="1:19" s="158" customFormat="1" x14ac:dyDescent="0.2">
      <c r="A1254" s="157"/>
      <c r="E1254" s="159"/>
      <c r="F1254" s="159"/>
      <c r="G1254" s="160"/>
      <c r="H1254" s="159"/>
      <c r="I1254" s="159"/>
      <c r="K1254" s="161"/>
      <c r="S1254" s="157"/>
    </row>
    <row r="1255" spans="1:19" s="158" customFormat="1" x14ac:dyDescent="0.2">
      <c r="A1255" s="157"/>
      <c r="E1255" s="159"/>
      <c r="F1255" s="159"/>
      <c r="G1255" s="160"/>
      <c r="H1255" s="159"/>
      <c r="I1255" s="159"/>
      <c r="K1255" s="161"/>
      <c r="S1255" s="157"/>
    </row>
    <row r="1256" spans="1:19" s="158" customFormat="1" x14ac:dyDescent="0.2">
      <c r="A1256" s="157"/>
      <c r="E1256" s="159"/>
      <c r="F1256" s="159"/>
      <c r="G1256" s="160"/>
      <c r="H1256" s="159"/>
      <c r="I1256" s="159"/>
      <c r="K1256" s="161"/>
      <c r="S1256" s="157"/>
    </row>
    <row r="1257" spans="1:19" s="158" customFormat="1" x14ac:dyDescent="0.2">
      <c r="A1257" s="157"/>
      <c r="E1257" s="159"/>
      <c r="F1257" s="159"/>
      <c r="G1257" s="160"/>
      <c r="H1257" s="159"/>
      <c r="I1257" s="159"/>
      <c r="K1257" s="161"/>
      <c r="S1257" s="157"/>
    </row>
    <row r="1258" spans="1:19" s="158" customFormat="1" x14ac:dyDescent="0.2">
      <c r="A1258" s="157"/>
      <c r="E1258" s="159"/>
      <c r="F1258" s="159"/>
      <c r="G1258" s="160"/>
      <c r="H1258" s="159"/>
      <c r="I1258" s="159"/>
      <c r="K1258" s="161"/>
      <c r="S1258" s="157"/>
    </row>
    <row r="1259" spans="1:19" s="158" customFormat="1" x14ac:dyDescent="0.2">
      <c r="A1259" s="157"/>
      <c r="E1259" s="159"/>
      <c r="F1259" s="159"/>
      <c r="G1259" s="160"/>
      <c r="H1259" s="159"/>
      <c r="I1259" s="159"/>
      <c r="K1259" s="161"/>
      <c r="S1259" s="157"/>
    </row>
    <row r="1260" spans="1:19" s="158" customFormat="1" x14ac:dyDescent="0.2">
      <c r="A1260" s="157"/>
      <c r="E1260" s="159"/>
      <c r="F1260" s="159"/>
      <c r="G1260" s="160"/>
      <c r="H1260" s="159"/>
      <c r="I1260" s="159"/>
      <c r="K1260" s="161"/>
      <c r="S1260" s="157"/>
    </row>
    <row r="1261" spans="1:19" s="158" customFormat="1" x14ac:dyDescent="0.2">
      <c r="A1261" s="157"/>
      <c r="E1261" s="159"/>
      <c r="F1261" s="159"/>
      <c r="G1261" s="160"/>
      <c r="H1261" s="159"/>
      <c r="I1261" s="159"/>
      <c r="K1261" s="161"/>
      <c r="S1261" s="157"/>
    </row>
    <row r="1262" spans="1:19" s="158" customFormat="1" x14ac:dyDescent="0.2">
      <c r="A1262" s="157"/>
      <c r="E1262" s="159"/>
      <c r="F1262" s="159"/>
      <c r="G1262" s="160"/>
      <c r="H1262" s="159"/>
      <c r="I1262" s="159"/>
      <c r="K1262" s="161"/>
      <c r="S1262" s="157"/>
    </row>
    <row r="1263" spans="1:19" s="158" customFormat="1" x14ac:dyDescent="0.2">
      <c r="A1263" s="157"/>
      <c r="E1263" s="159"/>
      <c r="F1263" s="159"/>
      <c r="G1263" s="160"/>
      <c r="H1263" s="159"/>
      <c r="I1263" s="159"/>
      <c r="K1263" s="161"/>
      <c r="S1263" s="157"/>
    </row>
    <row r="1264" spans="1:19" s="158" customFormat="1" x14ac:dyDescent="0.2">
      <c r="A1264" s="157"/>
      <c r="E1264" s="159"/>
      <c r="F1264" s="159"/>
      <c r="G1264" s="160"/>
      <c r="H1264" s="159"/>
      <c r="I1264" s="159"/>
      <c r="K1264" s="161"/>
      <c r="S1264" s="157"/>
    </row>
    <row r="1265" spans="1:19" s="158" customFormat="1" x14ac:dyDescent="0.2">
      <c r="A1265" s="157"/>
      <c r="E1265" s="159"/>
      <c r="F1265" s="159"/>
      <c r="G1265" s="160"/>
      <c r="H1265" s="159"/>
      <c r="I1265" s="159"/>
      <c r="K1265" s="161"/>
      <c r="S1265" s="157"/>
    </row>
    <row r="1266" spans="1:19" s="158" customFormat="1" x14ac:dyDescent="0.2">
      <c r="A1266" s="157"/>
      <c r="E1266" s="159"/>
      <c r="F1266" s="159"/>
      <c r="G1266" s="160"/>
      <c r="H1266" s="159"/>
      <c r="I1266" s="159"/>
      <c r="K1266" s="161"/>
      <c r="S1266" s="157"/>
    </row>
    <row r="1267" spans="1:19" s="158" customFormat="1" x14ac:dyDescent="0.2">
      <c r="A1267" s="157"/>
      <c r="E1267" s="159"/>
      <c r="F1267" s="159"/>
      <c r="G1267" s="160"/>
      <c r="H1267" s="159"/>
      <c r="I1267" s="159"/>
      <c r="K1267" s="161"/>
      <c r="S1267" s="157"/>
    </row>
    <row r="1268" spans="1:19" s="158" customFormat="1" x14ac:dyDescent="0.2">
      <c r="A1268" s="157"/>
      <c r="E1268" s="159"/>
      <c r="F1268" s="159"/>
      <c r="G1268" s="160"/>
      <c r="H1268" s="159"/>
      <c r="I1268" s="159"/>
      <c r="K1268" s="161"/>
      <c r="S1268" s="157"/>
    </row>
    <row r="1269" spans="1:19" s="158" customFormat="1" x14ac:dyDescent="0.2">
      <c r="A1269" s="157"/>
      <c r="E1269" s="159"/>
      <c r="F1269" s="159"/>
      <c r="G1269" s="160"/>
      <c r="H1269" s="159"/>
      <c r="I1269" s="159"/>
      <c r="K1269" s="161"/>
      <c r="S1269" s="157"/>
    </row>
    <row r="1270" spans="1:19" s="158" customFormat="1" x14ac:dyDescent="0.2">
      <c r="A1270" s="157"/>
      <c r="E1270" s="159"/>
      <c r="F1270" s="159"/>
      <c r="G1270" s="160"/>
      <c r="H1270" s="159"/>
      <c r="I1270" s="159"/>
      <c r="K1270" s="161"/>
      <c r="S1270" s="157"/>
    </row>
    <row r="1271" spans="1:19" s="158" customFormat="1" x14ac:dyDescent="0.2">
      <c r="A1271" s="157"/>
      <c r="E1271" s="159"/>
      <c r="F1271" s="159"/>
      <c r="G1271" s="160"/>
      <c r="H1271" s="159"/>
      <c r="I1271" s="159"/>
      <c r="K1271" s="161"/>
      <c r="S1271" s="157"/>
    </row>
    <row r="1272" spans="1:19" s="158" customFormat="1" x14ac:dyDescent="0.2">
      <c r="A1272" s="157"/>
      <c r="E1272" s="159"/>
      <c r="F1272" s="159"/>
      <c r="G1272" s="160"/>
      <c r="H1272" s="159"/>
      <c r="I1272" s="159"/>
      <c r="K1272" s="161"/>
      <c r="S1272" s="157"/>
    </row>
    <row r="1273" spans="1:19" s="158" customFormat="1" x14ac:dyDescent="0.2">
      <c r="A1273" s="157"/>
      <c r="E1273" s="159"/>
      <c r="F1273" s="159"/>
      <c r="G1273" s="160"/>
      <c r="H1273" s="159"/>
      <c r="I1273" s="159"/>
      <c r="K1273" s="161"/>
      <c r="S1273" s="157"/>
    </row>
    <row r="1274" spans="1:19" s="158" customFormat="1" x14ac:dyDescent="0.2">
      <c r="A1274" s="157"/>
      <c r="E1274" s="159"/>
      <c r="F1274" s="159"/>
      <c r="G1274" s="160"/>
      <c r="H1274" s="159"/>
      <c r="I1274" s="159"/>
      <c r="K1274" s="161"/>
      <c r="S1274" s="157"/>
    </row>
    <row r="1275" spans="1:19" s="158" customFormat="1" x14ac:dyDescent="0.2">
      <c r="A1275" s="157"/>
      <c r="E1275" s="159"/>
      <c r="F1275" s="159"/>
      <c r="G1275" s="160"/>
      <c r="H1275" s="159"/>
      <c r="I1275" s="159"/>
      <c r="K1275" s="161"/>
      <c r="S1275" s="157"/>
    </row>
    <row r="1276" spans="1:19" s="158" customFormat="1" x14ac:dyDescent="0.2">
      <c r="A1276" s="157"/>
      <c r="E1276" s="159"/>
      <c r="F1276" s="159"/>
      <c r="G1276" s="160"/>
      <c r="H1276" s="159"/>
      <c r="I1276" s="159"/>
      <c r="K1276" s="161"/>
      <c r="S1276" s="157"/>
    </row>
    <row r="1277" spans="1:19" s="158" customFormat="1" x14ac:dyDescent="0.2">
      <c r="A1277" s="157"/>
      <c r="E1277" s="159"/>
      <c r="F1277" s="159"/>
      <c r="G1277" s="160"/>
      <c r="H1277" s="159"/>
      <c r="I1277" s="159"/>
      <c r="K1277" s="161"/>
      <c r="S1277" s="157"/>
    </row>
    <row r="1278" spans="1:19" s="158" customFormat="1" x14ac:dyDescent="0.2">
      <c r="A1278" s="157"/>
      <c r="E1278" s="159"/>
      <c r="F1278" s="159"/>
      <c r="G1278" s="160"/>
      <c r="H1278" s="159"/>
      <c r="I1278" s="159"/>
      <c r="K1278" s="161"/>
      <c r="S1278" s="157"/>
    </row>
    <row r="1279" spans="1:19" s="158" customFormat="1" x14ac:dyDescent="0.2">
      <c r="A1279" s="157"/>
      <c r="E1279" s="159"/>
      <c r="F1279" s="159"/>
      <c r="G1279" s="160"/>
      <c r="H1279" s="159"/>
      <c r="I1279" s="159"/>
      <c r="K1279" s="161"/>
      <c r="S1279" s="157"/>
    </row>
    <row r="1280" spans="1:19" s="158" customFormat="1" x14ac:dyDescent="0.2">
      <c r="A1280" s="157"/>
      <c r="E1280" s="159"/>
      <c r="F1280" s="159"/>
      <c r="G1280" s="160"/>
      <c r="H1280" s="159"/>
      <c r="I1280" s="159"/>
      <c r="K1280" s="161"/>
      <c r="S1280" s="157"/>
    </row>
    <row r="1281" spans="1:19" s="158" customFormat="1" x14ac:dyDescent="0.2">
      <c r="A1281" s="157"/>
      <c r="E1281" s="159"/>
      <c r="F1281" s="159"/>
      <c r="G1281" s="160"/>
      <c r="H1281" s="159"/>
      <c r="I1281" s="159"/>
      <c r="K1281" s="161"/>
      <c r="S1281" s="157"/>
    </row>
    <row r="1282" spans="1:19" s="158" customFormat="1" x14ac:dyDescent="0.2">
      <c r="A1282" s="157"/>
      <c r="E1282" s="159"/>
      <c r="F1282" s="159"/>
      <c r="G1282" s="160"/>
      <c r="H1282" s="159"/>
      <c r="I1282" s="159"/>
      <c r="K1282" s="161"/>
      <c r="S1282" s="157"/>
    </row>
    <row r="1283" spans="1:19" s="158" customFormat="1" x14ac:dyDescent="0.2">
      <c r="A1283" s="157"/>
      <c r="E1283" s="159"/>
      <c r="F1283" s="159"/>
      <c r="G1283" s="160"/>
      <c r="H1283" s="159"/>
      <c r="I1283" s="159"/>
      <c r="K1283" s="161"/>
      <c r="S1283" s="157"/>
    </row>
    <row r="1284" spans="1:19" s="158" customFormat="1" x14ac:dyDescent="0.2">
      <c r="A1284" s="157"/>
      <c r="E1284" s="159"/>
      <c r="F1284" s="159"/>
      <c r="G1284" s="160"/>
      <c r="H1284" s="159"/>
      <c r="I1284" s="159"/>
      <c r="K1284" s="161"/>
      <c r="S1284" s="157"/>
    </row>
    <row r="1285" spans="1:19" s="158" customFormat="1" x14ac:dyDescent="0.2">
      <c r="A1285" s="157"/>
      <c r="E1285" s="159"/>
      <c r="F1285" s="159"/>
      <c r="G1285" s="160"/>
      <c r="H1285" s="159"/>
      <c r="I1285" s="159"/>
      <c r="K1285" s="161"/>
      <c r="S1285" s="157"/>
    </row>
    <row r="1286" spans="1:19" s="158" customFormat="1" x14ac:dyDescent="0.2">
      <c r="A1286" s="157"/>
      <c r="E1286" s="159"/>
      <c r="F1286" s="159"/>
      <c r="G1286" s="160"/>
      <c r="H1286" s="159"/>
      <c r="I1286" s="159"/>
      <c r="K1286" s="161"/>
      <c r="S1286" s="157"/>
    </row>
    <row r="1287" spans="1:19" s="158" customFormat="1" x14ac:dyDescent="0.2">
      <c r="A1287" s="157"/>
      <c r="E1287" s="159"/>
      <c r="F1287" s="159"/>
      <c r="G1287" s="160"/>
      <c r="H1287" s="159"/>
      <c r="I1287" s="159"/>
      <c r="K1287" s="161"/>
      <c r="S1287" s="157"/>
    </row>
    <row r="1288" spans="1:19" s="158" customFormat="1" x14ac:dyDescent="0.2">
      <c r="A1288" s="157"/>
      <c r="E1288" s="159"/>
      <c r="F1288" s="159"/>
      <c r="G1288" s="160"/>
      <c r="H1288" s="159"/>
      <c r="I1288" s="159"/>
      <c r="K1288" s="161"/>
      <c r="S1288" s="157"/>
    </row>
    <row r="1289" spans="1:19" s="158" customFormat="1" x14ac:dyDescent="0.2">
      <c r="A1289" s="157"/>
      <c r="E1289" s="159"/>
      <c r="F1289" s="159"/>
      <c r="G1289" s="160"/>
      <c r="H1289" s="159"/>
      <c r="I1289" s="159"/>
      <c r="K1289" s="161"/>
      <c r="S1289" s="157"/>
    </row>
    <row r="1290" spans="1:19" s="158" customFormat="1" x14ac:dyDescent="0.2">
      <c r="A1290" s="157"/>
      <c r="E1290" s="159"/>
      <c r="F1290" s="159"/>
      <c r="G1290" s="160"/>
      <c r="H1290" s="159"/>
      <c r="I1290" s="159"/>
      <c r="K1290" s="161"/>
      <c r="S1290" s="157"/>
    </row>
    <row r="1291" spans="1:19" s="158" customFormat="1" x14ac:dyDescent="0.2">
      <c r="A1291" s="157"/>
      <c r="E1291" s="159"/>
      <c r="F1291" s="159"/>
      <c r="G1291" s="160"/>
      <c r="H1291" s="159"/>
      <c r="I1291" s="159"/>
      <c r="K1291" s="161"/>
      <c r="S1291" s="157"/>
    </row>
    <row r="1292" spans="1:19" s="158" customFormat="1" x14ac:dyDescent="0.2">
      <c r="A1292" s="157"/>
      <c r="E1292" s="159"/>
      <c r="F1292" s="159"/>
      <c r="G1292" s="160"/>
      <c r="H1292" s="159"/>
      <c r="I1292" s="159"/>
      <c r="K1292" s="161"/>
      <c r="S1292" s="157"/>
    </row>
    <row r="1293" spans="1:19" s="158" customFormat="1" x14ac:dyDescent="0.2">
      <c r="A1293" s="157"/>
      <c r="E1293" s="159"/>
      <c r="F1293" s="159"/>
      <c r="G1293" s="160"/>
      <c r="H1293" s="159"/>
      <c r="I1293" s="159"/>
      <c r="K1293" s="161"/>
      <c r="S1293" s="157"/>
    </row>
    <row r="1294" spans="1:19" s="158" customFormat="1" x14ac:dyDescent="0.2">
      <c r="A1294" s="157"/>
      <c r="E1294" s="159"/>
      <c r="F1294" s="159"/>
      <c r="G1294" s="160"/>
      <c r="H1294" s="159"/>
      <c r="I1294" s="159"/>
      <c r="K1294" s="161"/>
      <c r="S1294" s="157"/>
    </row>
    <row r="1295" spans="1:19" s="158" customFormat="1" x14ac:dyDescent="0.2">
      <c r="A1295" s="157"/>
      <c r="E1295" s="159"/>
      <c r="F1295" s="159"/>
      <c r="G1295" s="160"/>
      <c r="H1295" s="159"/>
      <c r="I1295" s="159"/>
      <c r="K1295" s="161"/>
      <c r="S1295" s="157"/>
    </row>
    <row r="1296" spans="1:19" s="158" customFormat="1" x14ac:dyDescent="0.2">
      <c r="A1296" s="157"/>
      <c r="E1296" s="159"/>
      <c r="F1296" s="159"/>
      <c r="G1296" s="160"/>
      <c r="H1296" s="159"/>
      <c r="I1296" s="159"/>
      <c r="K1296" s="161"/>
      <c r="S1296" s="157"/>
    </row>
    <row r="1297" spans="1:19" s="158" customFormat="1" x14ac:dyDescent="0.2">
      <c r="A1297" s="157"/>
      <c r="E1297" s="159"/>
      <c r="F1297" s="159"/>
      <c r="G1297" s="160"/>
      <c r="H1297" s="159"/>
      <c r="I1297" s="159"/>
      <c r="K1297" s="161"/>
      <c r="S1297" s="157"/>
    </row>
    <row r="1298" spans="1:19" s="158" customFormat="1" x14ac:dyDescent="0.2">
      <c r="A1298" s="157"/>
      <c r="E1298" s="159"/>
      <c r="F1298" s="159"/>
      <c r="G1298" s="160"/>
      <c r="H1298" s="159"/>
      <c r="I1298" s="159"/>
      <c r="K1298" s="161"/>
      <c r="S1298" s="157"/>
    </row>
    <row r="1299" spans="1:19" s="158" customFormat="1" x14ac:dyDescent="0.2">
      <c r="A1299" s="157"/>
      <c r="E1299" s="159"/>
      <c r="F1299" s="159"/>
      <c r="G1299" s="160"/>
      <c r="H1299" s="159"/>
      <c r="I1299" s="159"/>
      <c r="K1299" s="161"/>
      <c r="S1299" s="157"/>
    </row>
    <row r="1300" spans="1:19" s="158" customFormat="1" x14ac:dyDescent="0.2">
      <c r="A1300" s="157"/>
      <c r="E1300" s="159"/>
      <c r="F1300" s="159"/>
      <c r="G1300" s="160"/>
      <c r="H1300" s="159"/>
      <c r="I1300" s="159"/>
      <c r="K1300" s="161"/>
      <c r="S1300" s="157"/>
    </row>
    <row r="1301" spans="1:19" s="158" customFormat="1" x14ac:dyDescent="0.2">
      <c r="A1301" s="157"/>
      <c r="E1301" s="159"/>
      <c r="F1301" s="159"/>
      <c r="G1301" s="160"/>
      <c r="H1301" s="159"/>
      <c r="I1301" s="159"/>
      <c r="K1301" s="161"/>
      <c r="S1301" s="157"/>
    </row>
    <row r="1302" spans="1:19" s="158" customFormat="1" x14ac:dyDescent="0.2">
      <c r="A1302" s="157"/>
      <c r="E1302" s="159"/>
      <c r="F1302" s="159"/>
      <c r="G1302" s="160"/>
      <c r="H1302" s="159"/>
      <c r="I1302" s="159"/>
      <c r="K1302" s="161"/>
      <c r="S1302" s="157"/>
    </row>
    <row r="1303" spans="1:19" s="158" customFormat="1" x14ac:dyDescent="0.2">
      <c r="A1303" s="157"/>
      <c r="E1303" s="159"/>
      <c r="F1303" s="159"/>
      <c r="G1303" s="160"/>
      <c r="H1303" s="159"/>
      <c r="I1303" s="159"/>
      <c r="K1303" s="161"/>
      <c r="S1303" s="157"/>
    </row>
    <row r="1304" spans="1:19" s="158" customFormat="1" x14ac:dyDescent="0.2">
      <c r="A1304" s="157"/>
      <c r="E1304" s="159"/>
      <c r="F1304" s="159"/>
      <c r="G1304" s="160"/>
      <c r="H1304" s="159"/>
      <c r="I1304" s="159"/>
      <c r="K1304" s="161"/>
      <c r="S1304" s="157"/>
    </row>
    <row r="1305" spans="1:19" s="158" customFormat="1" x14ac:dyDescent="0.2">
      <c r="A1305" s="157"/>
      <c r="E1305" s="159"/>
      <c r="F1305" s="159"/>
      <c r="G1305" s="160"/>
      <c r="H1305" s="159"/>
      <c r="I1305" s="159"/>
      <c r="K1305" s="161"/>
      <c r="S1305" s="157"/>
    </row>
    <row r="1306" spans="1:19" s="158" customFormat="1" x14ac:dyDescent="0.2">
      <c r="A1306" s="157"/>
      <c r="E1306" s="159"/>
      <c r="F1306" s="159"/>
      <c r="G1306" s="160"/>
      <c r="H1306" s="159"/>
      <c r="I1306" s="159"/>
      <c r="K1306" s="161"/>
      <c r="S1306" s="157"/>
    </row>
    <row r="1307" spans="1:19" s="158" customFormat="1" x14ac:dyDescent="0.2">
      <c r="A1307" s="157"/>
      <c r="E1307" s="159"/>
      <c r="F1307" s="159"/>
      <c r="G1307" s="160"/>
      <c r="H1307" s="159"/>
      <c r="I1307" s="159"/>
      <c r="K1307" s="161"/>
      <c r="S1307" s="157"/>
    </row>
    <row r="1308" spans="1:19" s="158" customFormat="1" x14ac:dyDescent="0.2">
      <c r="A1308" s="157"/>
      <c r="E1308" s="159"/>
      <c r="F1308" s="159"/>
      <c r="G1308" s="160"/>
      <c r="H1308" s="159"/>
      <c r="I1308" s="159"/>
      <c r="K1308" s="161"/>
      <c r="S1308" s="157"/>
    </row>
    <row r="1309" spans="1:19" s="158" customFormat="1" x14ac:dyDescent="0.2">
      <c r="A1309" s="157"/>
      <c r="E1309" s="159"/>
      <c r="F1309" s="159"/>
      <c r="G1309" s="160"/>
      <c r="H1309" s="159"/>
      <c r="I1309" s="159"/>
      <c r="K1309" s="161"/>
      <c r="S1309" s="157"/>
    </row>
    <row r="1310" spans="1:19" s="158" customFormat="1" x14ac:dyDescent="0.2">
      <c r="A1310" s="157"/>
      <c r="E1310" s="159"/>
      <c r="F1310" s="159"/>
      <c r="G1310" s="160"/>
      <c r="H1310" s="159"/>
      <c r="I1310" s="159"/>
      <c r="K1310" s="161"/>
      <c r="S1310" s="157"/>
    </row>
    <row r="1311" spans="1:19" s="158" customFormat="1" x14ac:dyDescent="0.2">
      <c r="A1311" s="157"/>
      <c r="E1311" s="159"/>
      <c r="F1311" s="159"/>
      <c r="G1311" s="160"/>
      <c r="H1311" s="159"/>
      <c r="I1311" s="159"/>
      <c r="K1311" s="161"/>
      <c r="S1311" s="157"/>
    </row>
    <row r="1312" spans="1:19" s="158" customFormat="1" x14ac:dyDescent="0.2">
      <c r="A1312" s="157"/>
      <c r="E1312" s="159"/>
      <c r="F1312" s="159"/>
      <c r="G1312" s="160"/>
      <c r="H1312" s="159"/>
      <c r="I1312" s="159"/>
      <c r="K1312" s="161"/>
      <c r="S1312" s="157"/>
    </row>
    <row r="1313" spans="1:19" s="158" customFormat="1" x14ac:dyDescent="0.2">
      <c r="A1313" s="157"/>
      <c r="E1313" s="159"/>
      <c r="F1313" s="159"/>
      <c r="G1313" s="160"/>
      <c r="H1313" s="159"/>
      <c r="I1313" s="159"/>
      <c r="K1313" s="161"/>
      <c r="S1313" s="157"/>
    </row>
    <row r="1314" spans="1:19" s="158" customFormat="1" x14ac:dyDescent="0.2">
      <c r="A1314" s="157"/>
      <c r="E1314" s="159"/>
      <c r="F1314" s="159"/>
      <c r="G1314" s="160"/>
      <c r="H1314" s="159"/>
      <c r="I1314" s="159"/>
      <c r="K1314" s="161"/>
      <c r="S1314" s="157"/>
    </row>
    <row r="1315" spans="1:19" s="158" customFormat="1" x14ac:dyDescent="0.2">
      <c r="A1315" s="157"/>
      <c r="E1315" s="159"/>
      <c r="F1315" s="159"/>
      <c r="G1315" s="160"/>
      <c r="H1315" s="159"/>
      <c r="I1315" s="159"/>
      <c r="K1315" s="161"/>
      <c r="S1315" s="157"/>
    </row>
    <row r="1316" spans="1:19" s="158" customFormat="1" x14ac:dyDescent="0.2">
      <c r="A1316" s="157"/>
      <c r="E1316" s="159"/>
      <c r="F1316" s="159"/>
      <c r="G1316" s="160"/>
      <c r="H1316" s="159"/>
      <c r="I1316" s="159"/>
      <c r="K1316" s="161"/>
      <c r="S1316" s="157"/>
    </row>
    <row r="1317" spans="1:19" s="158" customFormat="1" x14ac:dyDescent="0.2">
      <c r="A1317" s="157"/>
      <c r="E1317" s="159"/>
      <c r="F1317" s="159"/>
      <c r="G1317" s="160"/>
      <c r="H1317" s="159"/>
      <c r="I1317" s="159"/>
      <c r="K1317" s="161"/>
      <c r="S1317" s="157"/>
    </row>
    <row r="1318" spans="1:19" s="158" customFormat="1" x14ac:dyDescent="0.2">
      <c r="A1318" s="157"/>
      <c r="E1318" s="159"/>
      <c r="F1318" s="159"/>
      <c r="G1318" s="160"/>
      <c r="H1318" s="159"/>
      <c r="I1318" s="159"/>
      <c r="K1318" s="161"/>
      <c r="S1318" s="157"/>
    </row>
    <row r="1319" spans="1:19" s="158" customFormat="1" x14ac:dyDescent="0.2">
      <c r="A1319" s="157"/>
      <c r="E1319" s="159"/>
      <c r="F1319" s="159"/>
      <c r="G1319" s="160"/>
      <c r="H1319" s="159"/>
      <c r="I1319" s="159"/>
      <c r="K1319" s="161"/>
      <c r="S1319" s="157"/>
    </row>
    <row r="1320" spans="1:19" s="158" customFormat="1" x14ac:dyDescent="0.2">
      <c r="A1320" s="157"/>
      <c r="E1320" s="159"/>
      <c r="F1320" s="159"/>
      <c r="G1320" s="160"/>
      <c r="H1320" s="159"/>
      <c r="I1320" s="159"/>
      <c r="K1320" s="161"/>
      <c r="S1320" s="157"/>
    </row>
    <row r="1321" spans="1:19" s="158" customFormat="1" x14ac:dyDescent="0.2">
      <c r="A1321" s="157"/>
      <c r="E1321" s="159"/>
      <c r="F1321" s="159"/>
      <c r="G1321" s="160"/>
      <c r="H1321" s="159"/>
      <c r="I1321" s="159"/>
      <c r="K1321" s="161"/>
      <c r="S1321" s="157"/>
    </row>
    <row r="1322" spans="1:19" s="158" customFormat="1" x14ac:dyDescent="0.2">
      <c r="A1322" s="157"/>
      <c r="E1322" s="159"/>
      <c r="F1322" s="159"/>
      <c r="G1322" s="160"/>
      <c r="H1322" s="159"/>
      <c r="I1322" s="159"/>
      <c r="K1322" s="161"/>
      <c r="S1322" s="157"/>
    </row>
    <row r="1323" spans="1:19" s="158" customFormat="1" x14ac:dyDescent="0.2">
      <c r="A1323" s="157"/>
      <c r="E1323" s="159"/>
      <c r="F1323" s="159"/>
      <c r="G1323" s="160"/>
      <c r="H1323" s="159"/>
      <c r="I1323" s="159"/>
      <c r="K1323" s="161"/>
      <c r="S1323" s="157"/>
    </row>
    <row r="1324" spans="1:19" s="158" customFormat="1" x14ac:dyDescent="0.2">
      <c r="A1324" s="157"/>
      <c r="E1324" s="159"/>
      <c r="F1324" s="159"/>
      <c r="G1324" s="160"/>
      <c r="H1324" s="159"/>
      <c r="I1324" s="159"/>
      <c r="K1324" s="161"/>
      <c r="S1324" s="157"/>
    </row>
    <row r="1325" spans="1:19" s="158" customFormat="1" x14ac:dyDescent="0.2">
      <c r="A1325" s="157"/>
      <c r="E1325" s="159"/>
      <c r="F1325" s="159"/>
      <c r="G1325" s="160"/>
      <c r="H1325" s="159"/>
      <c r="I1325" s="159"/>
      <c r="K1325" s="161"/>
      <c r="S1325" s="157"/>
    </row>
    <row r="1326" spans="1:19" s="158" customFormat="1" x14ac:dyDescent="0.2">
      <c r="A1326" s="157"/>
      <c r="E1326" s="159"/>
      <c r="F1326" s="159"/>
      <c r="G1326" s="160"/>
      <c r="H1326" s="159"/>
      <c r="I1326" s="159"/>
      <c r="K1326" s="161"/>
      <c r="S1326" s="157"/>
    </row>
    <row r="1327" spans="1:19" s="158" customFormat="1" x14ac:dyDescent="0.2">
      <c r="A1327" s="157"/>
      <c r="E1327" s="159"/>
      <c r="F1327" s="159"/>
      <c r="G1327" s="160"/>
      <c r="H1327" s="159"/>
      <c r="I1327" s="159"/>
      <c r="K1327" s="161"/>
      <c r="S1327" s="157"/>
    </row>
    <row r="1328" spans="1:19" s="158" customFormat="1" x14ac:dyDescent="0.2">
      <c r="A1328" s="157"/>
      <c r="E1328" s="159"/>
      <c r="F1328" s="159"/>
      <c r="G1328" s="160"/>
      <c r="H1328" s="159"/>
      <c r="I1328" s="159"/>
      <c r="K1328" s="161"/>
      <c r="S1328" s="157"/>
    </row>
    <row r="1329" spans="1:19" s="158" customFormat="1" x14ac:dyDescent="0.2">
      <c r="A1329" s="157"/>
      <c r="E1329" s="159"/>
      <c r="F1329" s="159"/>
      <c r="G1329" s="160"/>
      <c r="H1329" s="159"/>
      <c r="I1329" s="159"/>
      <c r="K1329" s="161"/>
      <c r="S1329" s="157"/>
    </row>
    <row r="1330" spans="1:19" s="158" customFormat="1" x14ac:dyDescent="0.2">
      <c r="A1330" s="157"/>
      <c r="E1330" s="159"/>
      <c r="F1330" s="159"/>
      <c r="G1330" s="160"/>
      <c r="H1330" s="159"/>
      <c r="I1330" s="159"/>
      <c r="K1330" s="161"/>
      <c r="S1330" s="157"/>
    </row>
    <row r="1331" spans="1:19" s="158" customFormat="1" x14ac:dyDescent="0.2">
      <c r="A1331" s="157"/>
      <c r="E1331" s="159"/>
      <c r="F1331" s="159"/>
      <c r="G1331" s="160"/>
      <c r="H1331" s="159"/>
      <c r="I1331" s="159"/>
      <c r="K1331" s="161"/>
      <c r="S1331" s="157"/>
    </row>
    <row r="1332" spans="1:19" s="158" customFormat="1" x14ac:dyDescent="0.2">
      <c r="A1332" s="157"/>
      <c r="E1332" s="159"/>
      <c r="F1332" s="159"/>
      <c r="G1332" s="160"/>
      <c r="H1332" s="159"/>
      <c r="I1332" s="159"/>
      <c r="K1332" s="161"/>
      <c r="S1332" s="157"/>
    </row>
    <row r="1333" spans="1:19" s="158" customFormat="1" x14ac:dyDescent="0.2">
      <c r="A1333" s="157"/>
      <c r="E1333" s="159"/>
      <c r="F1333" s="159"/>
      <c r="G1333" s="160"/>
      <c r="H1333" s="159"/>
      <c r="I1333" s="159"/>
      <c r="K1333" s="161"/>
      <c r="S1333" s="157"/>
    </row>
    <row r="1334" spans="1:19" s="158" customFormat="1" x14ac:dyDescent="0.2">
      <c r="A1334" s="157"/>
      <c r="E1334" s="159"/>
      <c r="F1334" s="159"/>
      <c r="G1334" s="160"/>
      <c r="H1334" s="159"/>
      <c r="I1334" s="159"/>
      <c r="K1334" s="161"/>
      <c r="S1334" s="157"/>
    </row>
    <row r="1335" spans="1:19" s="158" customFormat="1" x14ac:dyDescent="0.2">
      <c r="A1335" s="157"/>
      <c r="E1335" s="159"/>
      <c r="F1335" s="159"/>
      <c r="G1335" s="160"/>
      <c r="H1335" s="159"/>
      <c r="I1335" s="159"/>
      <c r="K1335" s="161"/>
      <c r="S1335" s="157"/>
    </row>
    <row r="1336" spans="1:19" s="158" customFormat="1" x14ac:dyDescent="0.2">
      <c r="A1336" s="157"/>
      <c r="E1336" s="159"/>
      <c r="F1336" s="159"/>
      <c r="G1336" s="160"/>
      <c r="H1336" s="159"/>
      <c r="I1336" s="159"/>
      <c r="K1336" s="161"/>
      <c r="S1336" s="157"/>
    </row>
    <row r="1337" spans="1:19" s="158" customFormat="1" x14ac:dyDescent="0.2">
      <c r="A1337" s="157"/>
      <c r="E1337" s="159"/>
      <c r="F1337" s="159"/>
      <c r="G1337" s="160"/>
      <c r="H1337" s="159"/>
      <c r="I1337" s="159"/>
      <c r="K1337" s="161"/>
      <c r="S1337" s="157"/>
    </row>
    <row r="1338" spans="1:19" s="158" customFormat="1" x14ac:dyDescent="0.2">
      <c r="A1338" s="157"/>
      <c r="E1338" s="159"/>
      <c r="F1338" s="159"/>
      <c r="G1338" s="160"/>
      <c r="H1338" s="159"/>
      <c r="I1338" s="159"/>
      <c r="K1338" s="161"/>
      <c r="S1338" s="157"/>
    </row>
    <row r="1339" spans="1:19" s="158" customFormat="1" x14ac:dyDescent="0.2">
      <c r="A1339" s="157"/>
      <c r="E1339" s="159"/>
      <c r="F1339" s="159"/>
      <c r="G1339" s="160"/>
      <c r="H1339" s="159"/>
      <c r="I1339" s="159"/>
      <c r="K1339" s="161"/>
      <c r="S1339" s="157"/>
    </row>
    <row r="1340" spans="1:19" s="158" customFormat="1" x14ac:dyDescent="0.2">
      <c r="A1340" s="157"/>
      <c r="E1340" s="159"/>
      <c r="F1340" s="159"/>
      <c r="G1340" s="160"/>
      <c r="H1340" s="159"/>
      <c r="I1340" s="159"/>
      <c r="K1340" s="161"/>
      <c r="S1340" s="157"/>
    </row>
    <row r="1341" spans="1:19" s="158" customFormat="1" x14ac:dyDescent="0.2">
      <c r="A1341" s="157"/>
      <c r="E1341" s="159"/>
      <c r="F1341" s="159"/>
      <c r="G1341" s="160"/>
      <c r="H1341" s="159"/>
      <c r="I1341" s="159"/>
      <c r="K1341" s="161"/>
      <c r="S1341" s="157"/>
    </row>
    <row r="1342" spans="1:19" s="158" customFormat="1" x14ac:dyDescent="0.2">
      <c r="A1342" s="157"/>
      <c r="E1342" s="159"/>
      <c r="F1342" s="159"/>
      <c r="G1342" s="160"/>
      <c r="H1342" s="159"/>
      <c r="I1342" s="159"/>
      <c r="K1342" s="161"/>
      <c r="S1342" s="157"/>
    </row>
    <row r="1343" spans="1:19" s="158" customFormat="1" x14ac:dyDescent="0.2">
      <c r="A1343" s="157"/>
      <c r="E1343" s="159"/>
      <c r="F1343" s="159"/>
      <c r="G1343" s="160"/>
      <c r="H1343" s="159"/>
      <c r="I1343" s="159"/>
      <c r="K1343" s="161"/>
      <c r="S1343" s="157"/>
    </row>
    <row r="1344" spans="1:19" s="158" customFormat="1" x14ac:dyDescent="0.2">
      <c r="A1344" s="157"/>
      <c r="E1344" s="159"/>
      <c r="F1344" s="159"/>
      <c r="G1344" s="160"/>
      <c r="H1344" s="159"/>
      <c r="I1344" s="159"/>
      <c r="K1344" s="161"/>
      <c r="S1344" s="157"/>
    </row>
    <row r="1345" spans="1:19" s="158" customFormat="1" x14ac:dyDescent="0.2">
      <c r="A1345" s="157"/>
      <c r="E1345" s="159"/>
      <c r="F1345" s="159"/>
      <c r="G1345" s="160"/>
      <c r="H1345" s="159"/>
      <c r="I1345" s="159"/>
      <c r="K1345" s="161"/>
      <c r="S1345" s="157"/>
    </row>
    <row r="1346" spans="1:19" s="158" customFormat="1" x14ac:dyDescent="0.2">
      <c r="A1346" s="157"/>
      <c r="E1346" s="159"/>
      <c r="F1346" s="159"/>
      <c r="G1346" s="160"/>
      <c r="H1346" s="159"/>
      <c r="I1346" s="159"/>
      <c r="K1346" s="161"/>
      <c r="S1346" s="157"/>
    </row>
    <row r="1347" spans="1:19" s="158" customFormat="1" x14ac:dyDescent="0.2">
      <c r="A1347" s="157"/>
      <c r="E1347" s="159"/>
      <c r="F1347" s="159"/>
      <c r="G1347" s="160"/>
      <c r="H1347" s="159"/>
      <c r="I1347" s="159"/>
      <c r="K1347" s="161"/>
      <c r="S1347" s="157"/>
    </row>
    <row r="1348" spans="1:19" s="158" customFormat="1" x14ac:dyDescent="0.2">
      <c r="A1348" s="157"/>
      <c r="E1348" s="159"/>
      <c r="F1348" s="159"/>
      <c r="G1348" s="160"/>
      <c r="H1348" s="159"/>
      <c r="I1348" s="159"/>
      <c r="K1348" s="161"/>
      <c r="S1348" s="157"/>
    </row>
    <row r="1349" spans="1:19" s="158" customFormat="1" x14ac:dyDescent="0.2">
      <c r="A1349" s="157"/>
      <c r="E1349" s="159"/>
      <c r="F1349" s="159"/>
      <c r="G1349" s="160"/>
      <c r="H1349" s="159"/>
      <c r="I1349" s="159"/>
      <c r="K1349" s="161"/>
      <c r="S1349" s="157"/>
    </row>
    <row r="1350" spans="1:19" s="158" customFormat="1" x14ac:dyDescent="0.2">
      <c r="A1350" s="157"/>
      <c r="E1350" s="159"/>
      <c r="F1350" s="159"/>
      <c r="G1350" s="160"/>
      <c r="H1350" s="159"/>
      <c r="I1350" s="159"/>
      <c r="K1350" s="161"/>
      <c r="S1350" s="157"/>
    </row>
    <row r="1351" spans="1:19" s="158" customFormat="1" x14ac:dyDescent="0.2">
      <c r="A1351" s="157"/>
      <c r="E1351" s="159"/>
      <c r="F1351" s="159"/>
      <c r="G1351" s="160"/>
      <c r="H1351" s="159"/>
      <c r="I1351" s="159"/>
      <c r="K1351" s="161"/>
      <c r="S1351" s="157"/>
    </row>
    <row r="1352" spans="1:19" s="158" customFormat="1" x14ac:dyDescent="0.2">
      <c r="A1352" s="157"/>
      <c r="E1352" s="159"/>
      <c r="F1352" s="159"/>
      <c r="G1352" s="160"/>
      <c r="H1352" s="159"/>
      <c r="I1352" s="159"/>
      <c r="K1352" s="161"/>
      <c r="S1352" s="157"/>
    </row>
    <row r="1353" spans="1:19" s="158" customFormat="1" x14ac:dyDescent="0.2">
      <c r="A1353" s="157"/>
      <c r="E1353" s="159"/>
      <c r="F1353" s="159"/>
      <c r="G1353" s="160"/>
      <c r="H1353" s="159"/>
      <c r="I1353" s="159"/>
      <c r="K1353" s="161"/>
      <c r="S1353" s="157"/>
    </row>
    <row r="1354" spans="1:19" s="158" customFormat="1" x14ac:dyDescent="0.2">
      <c r="A1354" s="157"/>
      <c r="E1354" s="159"/>
      <c r="F1354" s="159"/>
      <c r="G1354" s="160"/>
      <c r="H1354" s="159"/>
      <c r="I1354" s="159"/>
      <c r="K1354" s="161"/>
      <c r="S1354" s="157"/>
    </row>
    <row r="1355" spans="1:19" s="158" customFormat="1" x14ac:dyDescent="0.2">
      <c r="A1355" s="157"/>
      <c r="E1355" s="159"/>
      <c r="F1355" s="159"/>
      <c r="G1355" s="160"/>
      <c r="H1355" s="159"/>
      <c r="I1355" s="159"/>
      <c r="K1355" s="161"/>
      <c r="S1355" s="157"/>
    </row>
    <row r="1356" spans="1:19" s="158" customFormat="1" x14ac:dyDescent="0.2">
      <c r="A1356" s="157"/>
      <c r="E1356" s="159"/>
      <c r="F1356" s="159"/>
      <c r="G1356" s="160"/>
      <c r="H1356" s="159"/>
      <c r="I1356" s="159"/>
      <c r="K1356" s="161"/>
      <c r="S1356" s="157"/>
    </row>
    <row r="1357" spans="1:19" s="158" customFormat="1" x14ac:dyDescent="0.2">
      <c r="A1357" s="157"/>
      <c r="E1357" s="159"/>
      <c r="F1357" s="159"/>
      <c r="G1357" s="160"/>
      <c r="H1357" s="159"/>
      <c r="I1357" s="159"/>
      <c r="K1357" s="161"/>
      <c r="S1357" s="157"/>
    </row>
    <row r="1358" spans="1:19" s="158" customFormat="1" x14ac:dyDescent="0.2">
      <c r="A1358" s="157"/>
      <c r="E1358" s="159"/>
      <c r="F1358" s="159"/>
      <c r="G1358" s="160"/>
      <c r="H1358" s="159"/>
      <c r="I1358" s="159"/>
      <c r="K1358" s="161"/>
      <c r="S1358" s="157"/>
    </row>
    <row r="1359" spans="1:19" s="158" customFormat="1" x14ac:dyDescent="0.2">
      <c r="A1359" s="157"/>
      <c r="E1359" s="159"/>
      <c r="F1359" s="159"/>
      <c r="G1359" s="160"/>
      <c r="H1359" s="159"/>
      <c r="I1359" s="159"/>
      <c r="K1359" s="161"/>
      <c r="S1359" s="157"/>
    </row>
    <row r="1360" spans="1:19" s="158" customFormat="1" x14ac:dyDescent="0.2">
      <c r="A1360" s="157"/>
      <c r="E1360" s="159"/>
      <c r="F1360" s="159"/>
      <c r="G1360" s="160"/>
      <c r="H1360" s="159"/>
      <c r="I1360" s="159"/>
      <c r="K1360" s="161"/>
      <c r="S1360" s="157"/>
    </row>
    <row r="1361" spans="1:19" s="158" customFormat="1" x14ac:dyDescent="0.2">
      <c r="A1361" s="157"/>
      <c r="E1361" s="159"/>
      <c r="F1361" s="159"/>
      <c r="G1361" s="160"/>
      <c r="H1361" s="159"/>
      <c r="I1361" s="159"/>
      <c r="K1361" s="161"/>
      <c r="S1361" s="157"/>
    </row>
    <row r="1362" spans="1:19" s="158" customFormat="1" x14ac:dyDescent="0.2">
      <c r="A1362" s="157"/>
      <c r="E1362" s="159"/>
      <c r="F1362" s="159"/>
      <c r="G1362" s="160"/>
      <c r="H1362" s="159"/>
      <c r="I1362" s="159"/>
      <c r="K1362" s="161"/>
      <c r="S1362" s="157"/>
    </row>
    <row r="1363" spans="1:19" s="158" customFormat="1" x14ac:dyDescent="0.2">
      <c r="A1363" s="157"/>
      <c r="E1363" s="159"/>
      <c r="F1363" s="159"/>
      <c r="G1363" s="160"/>
      <c r="H1363" s="159"/>
      <c r="I1363" s="159"/>
      <c r="K1363" s="161"/>
      <c r="S1363" s="157"/>
    </row>
    <row r="1364" spans="1:19" s="158" customFormat="1" x14ac:dyDescent="0.2">
      <c r="A1364" s="157"/>
      <c r="E1364" s="159"/>
      <c r="F1364" s="159"/>
      <c r="G1364" s="160"/>
      <c r="H1364" s="159"/>
      <c r="I1364" s="159"/>
      <c r="K1364" s="161"/>
      <c r="S1364" s="157"/>
    </row>
    <row r="1365" spans="1:19" s="158" customFormat="1" x14ac:dyDescent="0.2">
      <c r="A1365" s="157"/>
      <c r="E1365" s="159"/>
      <c r="F1365" s="159"/>
      <c r="G1365" s="160"/>
      <c r="H1365" s="159"/>
      <c r="I1365" s="159"/>
      <c r="K1365" s="161"/>
      <c r="S1365" s="157"/>
    </row>
    <row r="1366" spans="1:19" s="158" customFormat="1" x14ac:dyDescent="0.2">
      <c r="A1366" s="157"/>
      <c r="E1366" s="159"/>
      <c r="F1366" s="159"/>
      <c r="G1366" s="160"/>
      <c r="H1366" s="159"/>
      <c r="I1366" s="159"/>
      <c r="K1366" s="161"/>
      <c r="S1366" s="157"/>
    </row>
    <row r="1367" spans="1:19" s="158" customFormat="1" x14ac:dyDescent="0.2">
      <c r="A1367" s="157"/>
      <c r="E1367" s="159"/>
      <c r="F1367" s="159"/>
      <c r="G1367" s="160"/>
      <c r="H1367" s="159"/>
      <c r="I1367" s="159"/>
      <c r="K1367" s="161"/>
      <c r="S1367" s="157"/>
    </row>
    <row r="1368" spans="1:19" s="158" customFormat="1" x14ac:dyDescent="0.2">
      <c r="A1368" s="157"/>
      <c r="E1368" s="159"/>
      <c r="F1368" s="159"/>
      <c r="G1368" s="160"/>
      <c r="H1368" s="159"/>
      <c r="I1368" s="159"/>
      <c r="K1368" s="161"/>
      <c r="S1368" s="157"/>
    </row>
    <row r="1369" spans="1:19" s="158" customFormat="1" x14ac:dyDescent="0.2">
      <c r="A1369" s="157"/>
      <c r="E1369" s="159"/>
      <c r="F1369" s="159"/>
      <c r="G1369" s="160"/>
      <c r="H1369" s="159"/>
      <c r="I1369" s="159"/>
      <c r="K1369" s="161"/>
      <c r="S1369" s="157"/>
    </row>
    <row r="1370" spans="1:19" s="158" customFormat="1" x14ac:dyDescent="0.2">
      <c r="A1370" s="157"/>
      <c r="E1370" s="159"/>
      <c r="F1370" s="159"/>
      <c r="G1370" s="160"/>
      <c r="H1370" s="159"/>
      <c r="I1370" s="159"/>
      <c r="K1370" s="161"/>
      <c r="S1370" s="157"/>
    </row>
    <row r="1371" spans="1:19" s="158" customFormat="1" x14ac:dyDescent="0.2">
      <c r="A1371" s="157"/>
      <c r="E1371" s="159"/>
      <c r="F1371" s="159"/>
      <c r="G1371" s="160"/>
      <c r="H1371" s="159"/>
      <c r="I1371" s="159"/>
      <c r="K1371" s="161"/>
      <c r="S1371" s="157"/>
    </row>
    <row r="1372" spans="1:19" s="158" customFormat="1" x14ac:dyDescent="0.2">
      <c r="A1372" s="157"/>
      <c r="E1372" s="159"/>
      <c r="F1372" s="159"/>
      <c r="G1372" s="160"/>
      <c r="H1372" s="159"/>
      <c r="I1372" s="159"/>
      <c r="K1372" s="161"/>
      <c r="S1372" s="157"/>
    </row>
    <row r="1373" spans="1:19" s="158" customFormat="1" x14ac:dyDescent="0.2">
      <c r="A1373" s="157"/>
      <c r="E1373" s="159"/>
      <c r="F1373" s="159"/>
      <c r="G1373" s="160"/>
      <c r="H1373" s="159"/>
      <c r="I1373" s="159"/>
      <c r="K1373" s="161"/>
      <c r="S1373" s="157"/>
    </row>
    <row r="1374" spans="1:19" s="158" customFormat="1" x14ac:dyDescent="0.2">
      <c r="A1374" s="157"/>
      <c r="E1374" s="159"/>
      <c r="F1374" s="159"/>
      <c r="G1374" s="160"/>
      <c r="H1374" s="159"/>
      <c r="I1374" s="159"/>
      <c r="K1374" s="161"/>
      <c r="S1374" s="157"/>
    </row>
    <row r="1375" spans="1:19" s="158" customFormat="1" x14ac:dyDescent="0.2">
      <c r="A1375" s="157"/>
      <c r="E1375" s="159"/>
      <c r="F1375" s="159"/>
      <c r="G1375" s="160"/>
      <c r="H1375" s="159"/>
      <c r="I1375" s="159"/>
      <c r="K1375" s="161"/>
      <c r="S1375" s="157"/>
    </row>
    <row r="1376" spans="1:19" s="158" customFormat="1" x14ac:dyDescent="0.2">
      <c r="A1376" s="157"/>
      <c r="E1376" s="159"/>
      <c r="F1376" s="159"/>
      <c r="G1376" s="160"/>
      <c r="H1376" s="159"/>
      <c r="I1376" s="159"/>
      <c r="K1376" s="161"/>
      <c r="S1376" s="157"/>
    </row>
    <row r="1377" spans="1:19" s="158" customFormat="1" x14ac:dyDescent="0.2">
      <c r="A1377" s="157"/>
      <c r="E1377" s="159"/>
      <c r="F1377" s="159"/>
      <c r="G1377" s="160"/>
      <c r="H1377" s="159"/>
      <c r="I1377" s="159"/>
      <c r="K1377" s="161"/>
      <c r="S1377" s="157"/>
    </row>
    <row r="1378" spans="1:19" s="158" customFormat="1" x14ac:dyDescent="0.2">
      <c r="A1378" s="157"/>
      <c r="E1378" s="159"/>
      <c r="F1378" s="159"/>
      <c r="G1378" s="160"/>
      <c r="H1378" s="159"/>
      <c r="I1378" s="159"/>
      <c r="K1378" s="161"/>
      <c r="S1378" s="157"/>
    </row>
    <row r="1379" spans="1:19" s="158" customFormat="1" x14ac:dyDescent="0.2">
      <c r="A1379" s="157"/>
      <c r="E1379" s="159"/>
      <c r="F1379" s="159"/>
      <c r="G1379" s="160"/>
      <c r="H1379" s="159"/>
      <c r="I1379" s="159"/>
      <c r="K1379" s="161"/>
      <c r="S1379" s="157"/>
    </row>
    <row r="1380" spans="1:19" s="158" customFormat="1" x14ac:dyDescent="0.2">
      <c r="A1380" s="157"/>
      <c r="E1380" s="159"/>
      <c r="F1380" s="159"/>
      <c r="G1380" s="160"/>
      <c r="H1380" s="159"/>
      <c r="I1380" s="159"/>
      <c r="K1380" s="161"/>
      <c r="S1380" s="157"/>
    </row>
    <row r="1381" spans="1:19" s="158" customFormat="1" x14ac:dyDescent="0.2">
      <c r="A1381" s="157"/>
      <c r="E1381" s="159"/>
      <c r="F1381" s="159"/>
      <c r="G1381" s="160"/>
      <c r="H1381" s="159"/>
      <c r="I1381" s="159"/>
      <c r="K1381" s="161"/>
      <c r="S1381" s="157"/>
    </row>
    <row r="1382" spans="1:19" s="158" customFormat="1" x14ac:dyDescent="0.2">
      <c r="A1382" s="157"/>
      <c r="E1382" s="159"/>
      <c r="F1382" s="159"/>
      <c r="G1382" s="160"/>
      <c r="H1382" s="159"/>
      <c r="I1382" s="159"/>
      <c r="K1382" s="161"/>
      <c r="S1382" s="157"/>
    </row>
    <row r="1383" spans="1:19" s="158" customFormat="1" x14ac:dyDescent="0.2">
      <c r="A1383" s="157"/>
      <c r="E1383" s="159"/>
      <c r="F1383" s="159"/>
      <c r="G1383" s="160"/>
      <c r="H1383" s="159"/>
      <c r="I1383" s="159"/>
      <c r="K1383" s="161"/>
      <c r="S1383" s="157"/>
    </row>
    <row r="1384" spans="1:19" s="158" customFormat="1" x14ac:dyDescent="0.2">
      <c r="A1384" s="157"/>
      <c r="E1384" s="159"/>
      <c r="F1384" s="159"/>
      <c r="G1384" s="160"/>
      <c r="H1384" s="159"/>
      <c r="I1384" s="159"/>
      <c r="K1384" s="161"/>
      <c r="S1384" s="157"/>
    </row>
    <row r="1385" spans="1:19" s="158" customFormat="1" x14ac:dyDescent="0.2">
      <c r="A1385" s="157"/>
      <c r="E1385" s="159"/>
      <c r="F1385" s="159"/>
      <c r="G1385" s="160"/>
      <c r="H1385" s="159"/>
      <c r="I1385" s="159"/>
      <c r="K1385" s="161"/>
      <c r="S1385" s="157"/>
    </row>
    <row r="1386" spans="1:19" s="158" customFormat="1" x14ac:dyDescent="0.2">
      <c r="A1386" s="157"/>
      <c r="E1386" s="159"/>
      <c r="F1386" s="159"/>
      <c r="G1386" s="160"/>
      <c r="H1386" s="159"/>
      <c r="I1386" s="159"/>
      <c r="K1386" s="161"/>
      <c r="S1386" s="157"/>
    </row>
    <row r="1387" spans="1:19" s="158" customFormat="1" x14ac:dyDescent="0.2">
      <c r="A1387" s="157"/>
      <c r="E1387" s="159"/>
      <c r="F1387" s="159"/>
      <c r="G1387" s="160"/>
      <c r="H1387" s="159"/>
      <c r="I1387" s="159"/>
      <c r="K1387" s="161"/>
      <c r="S1387" s="157"/>
    </row>
    <row r="1388" spans="1:19" s="158" customFormat="1" x14ac:dyDescent="0.2">
      <c r="A1388" s="157"/>
      <c r="E1388" s="159"/>
      <c r="F1388" s="159"/>
      <c r="G1388" s="160"/>
      <c r="H1388" s="159"/>
      <c r="I1388" s="159"/>
      <c r="K1388" s="161"/>
      <c r="S1388" s="157"/>
    </row>
    <row r="1389" spans="1:19" s="158" customFormat="1" x14ac:dyDescent="0.2">
      <c r="A1389" s="157"/>
      <c r="E1389" s="159"/>
      <c r="F1389" s="159"/>
      <c r="G1389" s="160"/>
      <c r="H1389" s="159"/>
      <c r="I1389" s="159"/>
      <c r="K1389" s="161"/>
      <c r="S1389" s="157"/>
    </row>
    <row r="1390" spans="1:19" s="158" customFormat="1" x14ac:dyDescent="0.2">
      <c r="A1390" s="157"/>
      <c r="E1390" s="159"/>
      <c r="F1390" s="159"/>
      <c r="G1390" s="160"/>
      <c r="H1390" s="159"/>
      <c r="I1390" s="159"/>
      <c r="K1390" s="161"/>
      <c r="S1390" s="157"/>
    </row>
    <row r="1391" spans="1:19" s="158" customFormat="1" x14ac:dyDescent="0.2">
      <c r="A1391" s="157"/>
      <c r="E1391" s="159"/>
      <c r="F1391" s="159"/>
      <c r="G1391" s="160"/>
      <c r="H1391" s="159"/>
      <c r="I1391" s="159"/>
      <c r="K1391" s="161"/>
      <c r="S1391" s="157"/>
    </row>
    <row r="1392" spans="1:19" s="158" customFormat="1" x14ac:dyDescent="0.2">
      <c r="A1392" s="157"/>
      <c r="E1392" s="159"/>
      <c r="F1392" s="159"/>
      <c r="G1392" s="160"/>
      <c r="H1392" s="159"/>
      <c r="I1392" s="159"/>
      <c r="K1392" s="161"/>
      <c r="S1392" s="157"/>
    </row>
    <row r="1393" spans="1:19" s="158" customFormat="1" x14ac:dyDescent="0.2">
      <c r="A1393" s="157"/>
      <c r="E1393" s="159"/>
      <c r="F1393" s="159"/>
      <c r="G1393" s="160"/>
      <c r="H1393" s="159"/>
      <c r="I1393" s="159"/>
      <c r="K1393" s="161"/>
      <c r="S1393" s="157"/>
    </row>
    <row r="1394" spans="1:19" s="158" customFormat="1" x14ac:dyDescent="0.2">
      <c r="A1394" s="157"/>
      <c r="E1394" s="159"/>
      <c r="F1394" s="159"/>
      <c r="G1394" s="160"/>
      <c r="H1394" s="159"/>
      <c r="I1394" s="159"/>
      <c r="K1394" s="161"/>
      <c r="S1394" s="157"/>
    </row>
    <row r="1395" spans="1:19" s="158" customFormat="1" x14ac:dyDescent="0.2">
      <c r="A1395" s="157"/>
      <c r="E1395" s="159"/>
      <c r="F1395" s="159"/>
      <c r="G1395" s="160"/>
      <c r="H1395" s="159"/>
      <c r="I1395" s="159"/>
      <c r="K1395" s="161"/>
      <c r="S1395" s="157"/>
    </row>
    <row r="1396" spans="1:19" s="158" customFormat="1" x14ac:dyDescent="0.2">
      <c r="A1396" s="157"/>
      <c r="E1396" s="159"/>
      <c r="F1396" s="159"/>
      <c r="G1396" s="160"/>
      <c r="H1396" s="159"/>
      <c r="I1396" s="159"/>
      <c r="K1396" s="161"/>
      <c r="S1396" s="157"/>
    </row>
    <row r="1397" spans="1:19" s="158" customFormat="1" x14ac:dyDescent="0.2">
      <c r="A1397" s="157"/>
      <c r="E1397" s="159"/>
      <c r="F1397" s="159"/>
      <c r="G1397" s="160"/>
      <c r="H1397" s="159"/>
      <c r="I1397" s="159"/>
      <c r="K1397" s="161"/>
      <c r="S1397" s="157"/>
    </row>
    <row r="1398" spans="1:19" s="158" customFormat="1" x14ac:dyDescent="0.2">
      <c r="A1398" s="157"/>
      <c r="E1398" s="159"/>
      <c r="F1398" s="159"/>
      <c r="G1398" s="160"/>
      <c r="H1398" s="159"/>
      <c r="I1398" s="159"/>
      <c r="K1398" s="161"/>
      <c r="S1398" s="157"/>
    </row>
    <row r="1399" spans="1:19" s="158" customFormat="1" x14ac:dyDescent="0.2">
      <c r="A1399" s="157"/>
      <c r="E1399" s="159"/>
      <c r="F1399" s="159"/>
      <c r="G1399" s="160"/>
      <c r="H1399" s="159"/>
      <c r="I1399" s="159"/>
      <c r="K1399" s="161"/>
      <c r="S1399" s="157"/>
    </row>
    <row r="1400" spans="1:19" s="158" customFormat="1" x14ac:dyDescent="0.2">
      <c r="A1400" s="157"/>
      <c r="E1400" s="159"/>
      <c r="F1400" s="159"/>
      <c r="G1400" s="160"/>
      <c r="H1400" s="159"/>
      <c r="I1400" s="159"/>
      <c r="K1400" s="161"/>
      <c r="S1400" s="157"/>
    </row>
    <row r="1401" spans="1:19" s="158" customFormat="1" x14ac:dyDescent="0.2">
      <c r="A1401" s="157"/>
      <c r="E1401" s="159"/>
      <c r="F1401" s="159"/>
      <c r="G1401" s="160"/>
      <c r="H1401" s="159"/>
      <c r="I1401" s="159"/>
      <c r="K1401" s="161"/>
      <c r="S1401" s="157"/>
    </row>
    <row r="1402" spans="1:19" s="158" customFormat="1" x14ac:dyDescent="0.2">
      <c r="A1402" s="157"/>
      <c r="E1402" s="159"/>
      <c r="F1402" s="159"/>
      <c r="G1402" s="160"/>
      <c r="H1402" s="159"/>
      <c r="I1402" s="159"/>
      <c r="K1402" s="161"/>
      <c r="S1402" s="157"/>
    </row>
    <row r="1403" spans="1:19" s="158" customFormat="1" x14ac:dyDescent="0.2">
      <c r="A1403" s="157"/>
      <c r="E1403" s="159"/>
      <c r="F1403" s="159"/>
      <c r="G1403" s="160"/>
      <c r="H1403" s="159"/>
      <c r="I1403" s="159"/>
      <c r="K1403" s="161"/>
      <c r="S1403" s="157"/>
    </row>
    <row r="1404" spans="1:19" s="158" customFormat="1" x14ac:dyDescent="0.2">
      <c r="A1404" s="157"/>
      <c r="E1404" s="159"/>
      <c r="F1404" s="159"/>
      <c r="G1404" s="160"/>
      <c r="H1404" s="159"/>
      <c r="I1404" s="159"/>
      <c r="K1404" s="161"/>
      <c r="S1404" s="157"/>
    </row>
    <row r="1405" spans="1:19" s="158" customFormat="1" x14ac:dyDescent="0.2">
      <c r="A1405" s="157"/>
      <c r="E1405" s="159"/>
      <c r="F1405" s="159"/>
      <c r="G1405" s="160"/>
      <c r="H1405" s="159"/>
      <c r="I1405" s="159"/>
      <c r="K1405" s="161"/>
      <c r="S1405" s="157"/>
    </row>
    <row r="1406" spans="1:19" s="158" customFormat="1" x14ac:dyDescent="0.2">
      <c r="A1406" s="157"/>
      <c r="E1406" s="159"/>
      <c r="F1406" s="159"/>
      <c r="G1406" s="160"/>
      <c r="H1406" s="159"/>
      <c r="I1406" s="159"/>
      <c r="K1406" s="161"/>
      <c r="S1406" s="157"/>
    </row>
    <row r="1407" spans="1:19" s="158" customFormat="1" x14ac:dyDescent="0.2">
      <c r="A1407" s="157"/>
      <c r="E1407" s="159"/>
      <c r="F1407" s="159"/>
      <c r="G1407" s="160"/>
      <c r="H1407" s="159"/>
      <c r="I1407" s="159"/>
      <c r="K1407" s="161"/>
      <c r="S1407" s="157"/>
    </row>
    <row r="1408" spans="1:19" s="158" customFormat="1" x14ac:dyDescent="0.2">
      <c r="A1408" s="157"/>
      <c r="E1408" s="159"/>
      <c r="F1408" s="159"/>
      <c r="G1408" s="160"/>
      <c r="H1408" s="159"/>
      <c r="I1408" s="159"/>
      <c r="K1408" s="161"/>
      <c r="S1408" s="157"/>
    </row>
    <row r="1409" spans="1:19" s="158" customFormat="1" x14ac:dyDescent="0.2">
      <c r="A1409" s="157"/>
      <c r="E1409" s="159"/>
      <c r="F1409" s="159"/>
      <c r="G1409" s="160"/>
      <c r="H1409" s="159"/>
      <c r="I1409" s="159"/>
      <c r="K1409" s="161"/>
      <c r="S1409" s="157"/>
    </row>
    <row r="1410" spans="1:19" s="158" customFormat="1" x14ac:dyDescent="0.2">
      <c r="A1410" s="157"/>
      <c r="E1410" s="159"/>
      <c r="F1410" s="159"/>
      <c r="G1410" s="160"/>
      <c r="H1410" s="159"/>
      <c r="I1410" s="159"/>
      <c r="K1410" s="161"/>
      <c r="S1410" s="157"/>
    </row>
    <row r="1411" spans="1:19" s="158" customFormat="1" x14ac:dyDescent="0.2">
      <c r="A1411" s="157"/>
      <c r="E1411" s="159"/>
      <c r="F1411" s="159"/>
      <c r="G1411" s="160"/>
      <c r="H1411" s="159"/>
      <c r="I1411" s="159"/>
      <c r="K1411" s="161"/>
      <c r="S1411" s="157"/>
    </row>
    <row r="1412" spans="1:19" s="158" customFormat="1" x14ac:dyDescent="0.2">
      <c r="A1412" s="157"/>
      <c r="E1412" s="159"/>
      <c r="F1412" s="159"/>
      <c r="G1412" s="160"/>
      <c r="H1412" s="159"/>
      <c r="I1412" s="159"/>
      <c r="K1412" s="161"/>
      <c r="S1412" s="157"/>
    </row>
    <row r="1413" spans="1:19" s="158" customFormat="1" x14ac:dyDescent="0.2">
      <c r="A1413" s="157"/>
      <c r="E1413" s="159"/>
      <c r="F1413" s="159"/>
      <c r="G1413" s="160"/>
      <c r="H1413" s="159"/>
      <c r="I1413" s="159"/>
      <c r="K1413" s="161"/>
      <c r="S1413" s="157"/>
    </row>
    <row r="1414" spans="1:19" s="158" customFormat="1" x14ac:dyDescent="0.2">
      <c r="A1414" s="157"/>
      <c r="E1414" s="159"/>
      <c r="F1414" s="159"/>
      <c r="G1414" s="160"/>
      <c r="H1414" s="159"/>
      <c r="I1414" s="159"/>
      <c r="K1414" s="161"/>
      <c r="S1414" s="157"/>
    </row>
    <row r="1415" spans="1:19" s="158" customFormat="1" x14ac:dyDescent="0.2">
      <c r="A1415" s="157"/>
      <c r="E1415" s="159"/>
      <c r="F1415" s="159"/>
      <c r="G1415" s="160"/>
      <c r="H1415" s="159"/>
      <c r="I1415" s="159"/>
      <c r="K1415" s="161"/>
      <c r="S1415" s="157"/>
    </row>
    <row r="1416" spans="1:19" s="158" customFormat="1" x14ac:dyDescent="0.2">
      <c r="A1416" s="157"/>
      <c r="E1416" s="159"/>
      <c r="F1416" s="159"/>
      <c r="G1416" s="160"/>
      <c r="H1416" s="159"/>
      <c r="I1416" s="159"/>
      <c r="K1416" s="161"/>
      <c r="S1416" s="157"/>
    </row>
    <row r="1417" spans="1:19" s="158" customFormat="1" x14ac:dyDescent="0.2">
      <c r="A1417" s="157"/>
      <c r="E1417" s="159"/>
      <c r="F1417" s="159"/>
      <c r="G1417" s="160"/>
      <c r="H1417" s="159"/>
      <c r="I1417" s="159"/>
      <c r="K1417" s="161"/>
      <c r="S1417" s="157"/>
    </row>
    <row r="1418" spans="1:19" s="158" customFormat="1" x14ac:dyDescent="0.2">
      <c r="A1418" s="157"/>
      <c r="E1418" s="159"/>
      <c r="F1418" s="159"/>
      <c r="G1418" s="160"/>
      <c r="H1418" s="159"/>
      <c r="I1418" s="159"/>
      <c r="K1418" s="161"/>
      <c r="S1418" s="157"/>
    </row>
    <row r="1419" spans="1:19" s="158" customFormat="1" x14ac:dyDescent="0.2">
      <c r="A1419" s="157"/>
      <c r="E1419" s="159"/>
      <c r="F1419" s="159"/>
      <c r="G1419" s="160"/>
      <c r="H1419" s="159"/>
      <c r="I1419" s="159"/>
      <c r="K1419" s="161"/>
      <c r="S1419" s="157"/>
    </row>
    <row r="1420" spans="1:19" s="158" customFormat="1" x14ac:dyDescent="0.2">
      <c r="A1420" s="157"/>
      <c r="E1420" s="159"/>
      <c r="F1420" s="159"/>
      <c r="G1420" s="160"/>
      <c r="H1420" s="159"/>
      <c r="I1420" s="159"/>
      <c r="K1420" s="161"/>
      <c r="S1420" s="157"/>
    </row>
    <row r="1421" spans="1:19" s="158" customFormat="1" x14ac:dyDescent="0.2">
      <c r="A1421" s="157"/>
      <c r="E1421" s="159"/>
      <c r="F1421" s="159"/>
      <c r="G1421" s="160"/>
      <c r="H1421" s="159"/>
      <c r="I1421" s="159"/>
      <c r="K1421" s="161"/>
      <c r="S1421" s="157"/>
    </row>
    <row r="1422" spans="1:19" s="158" customFormat="1" x14ac:dyDescent="0.2">
      <c r="A1422" s="157"/>
      <c r="E1422" s="159"/>
      <c r="F1422" s="159"/>
      <c r="G1422" s="160"/>
      <c r="H1422" s="159"/>
      <c r="I1422" s="159"/>
      <c r="K1422" s="161"/>
      <c r="S1422" s="157"/>
    </row>
    <row r="1423" spans="1:19" s="158" customFormat="1" x14ac:dyDescent="0.2">
      <c r="A1423" s="157"/>
      <c r="E1423" s="159"/>
      <c r="F1423" s="159"/>
      <c r="G1423" s="160"/>
      <c r="H1423" s="159"/>
      <c r="I1423" s="159"/>
      <c r="K1423" s="161"/>
      <c r="S1423" s="157"/>
    </row>
    <row r="1424" spans="1:19" s="158" customFormat="1" x14ac:dyDescent="0.2">
      <c r="A1424" s="157"/>
      <c r="E1424" s="159"/>
      <c r="F1424" s="159"/>
      <c r="G1424" s="160"/>
      <c r="H1424" s="159"/>
      <c r="I1424" s="159"/>
      <c r="K1424" s="161"/>
      <c r="S1424" s="157"/>
    </row>
    <row r="1425" spans="1:19" s="158" customFormat="1" x14ac:dyDescent="0.2">
      <c r="A1425" s="157"/>
      <c r="E1425" s="159"/>
      <c r="F1425" s="159"/>
      <c r="G1425" s="160"/>
      <c r="H1425" s="159"/>
      <c r="I1425" s="159"/>
      <c r="K1425" s="161"/>
      <c r="S1425" s="157"/>
    </row>
    <row r="1426" spans="1:19" s="158" customFormat="1" x14ac:dyDescent="0.2">
      <c r="A1426" s="157"/>
      <c r="E1426" s="159"/>
      <c r="F1426" s="159"/>
      <c r="G1426" s="160"/>
      <c r="H1426" s="159"/>
      <c r="I1426" s="159"/>
      <c r="K1426" s="161"/>
      <c r="S1426" s="157"/>
    </row>
    <row r="1427" spans="1:19" s="158" customFormat="1" x14ac:dyDescent="0.2">
      <c r="A1427" s="157"/>
      <c r="E1427" s="159"/>
      <c r="F1427" s="159"/>
      <c r="G1427" s="160"/>
      <c r="H1427" s="159"/>
      <c r="I1427" s="159"/>
      <c r="K1427" s="161"/>
      <c r="S1427" s="157"/>
    </row>
    <row r="1428" spans="1:19" s="158" customFormat="1" x14ac:dyDescent="0.2">
      <c r="A1428" s="157"/>
      <c r="E1428" s="159"/>
      <c r="F1428" s="159"/>
      <c r="G1428" s="160"/>
      <c r="H1428" s="159"/>
      <c r="I1428" s="159"/>
      <c r="K1428" s="161"/>
      <c r="S1428" s="157"/>
    </row>
    <row r="1429" spans="1:19" s="158" customFormat="1" x14ac:dyDescent="0.2">
      <c r="A1429" s="157"/>
      <c r="E1429" s="159"/>
      <c r="F1429" s="159"/>
      <c r="G1429" s="160"/>
      <c r="H1429" s="159"/>
      <c r="I1429" s="159"/>
      <c r="K1429" s="161"/>
      <c r="S1429" s="157"/>
    </row>
    <row r="1430" spans="1:19" s="158" customFormat="1" x14ac:dyDescent="0.2">
      <c r="A1430" s="157"/>
      <c r="E1430" s="159"/>
      <c r="F1430" s="159"/>
      <c r="G1430" s="160"/>
      <c r="H1430" s="159"/>
      <c r="I1430" s="159"/>
      <c r="K1430" s="161"/>
      <c r="S1430" s="157"/>
    </row>
    <row r="1431" spans="1:19" s="158" customFormat="1" x14ac:dyDescent="0.2">
      <c r="A1431" s="157"/>
      <c r="E1431" s="159"/>
      <c r="F1431" s="159"/>
      <c r="G1431" s="160"/>
      <c r="H1431" s="159"/>
      <c r="I1431" s="159"/>
      <c r="K1431" s="161"/>
      <c r="S1431" s="157"/>
    </row>
    <row r="1432" spans="1:19" s="158" customFormat="1" x14ac:dyDescent="0.2">
      <c r="A1432" s="157"/>
      <c r="E1432" s="159"/>
      <c r="F1432" s="159"/>
      <c r="G1432" s="160"/>
      <c r="H1432" s="159"/>
      <c r="I1432" s="159"/>
      <c r="K1432" s="161"/>
      <c r="S1432" s="157"/>
    </row>
    <row r="1433" spans="1:19" s="158" customFormat="1" x14ac:dyDescent="0.2">
      <c r="A1433" s="157"/>
      <c r="E1433" s="159"/>
      <c r="F1433" s="159"/>
      <c r="G1433" s="160"/>
      <c r="H1433" s="159"/>
      <c r="I1433" s="159"/>
      <c r="K1433" s="161"/>
      <c r="S1433" s="157"/>
    </row>
    <row r="1434" spans="1:19" s="158" customFormat="1" x14ac:dyDescent="0.2">
      <c r="A1434" s="157"/>
      <c r="E1434" s="159"/>
      <c r="F1434" s="159"/>
      <c r="G1434" s="160"/>
      <c r="H1434" s="159"/>
      <c r="I1434" s="159"/>
      <c r="K1434" s="161"/>
      <c r="S1434" s="157"/>
    </row>
    <row r="1435" spans="1:19" s="158" customFormat="1" x14ac:dyDescent="0.2">
      <c r="A1435" s="157"/>
      <c r="E1435" s="159"/>
      <c r="F1435" s="159"/>
      <c r="G1435" s="160"/>
      <c r="H1435" s="159"/>
      <c r="I1435" s="159"/>
      <c r="K1435" s="161"/>
      <c r="S1435" s="157"/>
    </row>
    <row r="1436" spans="1:19" s="158" customFormat="1" x14ac:dyDescent="0.2">
      <c r="A1436" s="157"/>
      <c r="E1436" s="159"/>
      <c r="F1436" s="159"/>
      <c r="G1436" s="160"/>
      <c r="H1436" s="159"/>
      <c r="I1436" s="159"/>
      <c r="K1436" s="161"/>
      <c r="S1436" s="157"/>
    </row>
    <row r="1437" spans="1:19" s="158" customFormat="1" x14ac:dyDescent="0.2">
      <c r="A1437" s="157"/>
      <c r="E1437" s="159"/>
      <c r="F1437" s="159"/>
      <c r="G1437" s="160"/>
      <c r="H1437" s="159"/>
      <c r="I1437" s="159"/>
      <c r="K1437" s="161"/>
      <c r="S1437" s="157"/>
    </row>
    <row r="1438" spans="1:19" s="158" customFormat="1" x14ac:dyDescent="0.2">
      <c r="A1438" s="157"/>
      <c r="E1438" s="159"/>
      <c r="F1438" s="159"/>
      <c r="G1438" s="160"/>
      <c r="H1438" s="159"/>
      <c r="I1438" s="159"/>
      <c r="K1438" s="161"/>
      <c r="S1438" s="157"/>
    </row>
    <row r="1439" spans="1:19" s="158" customFormat="1" x14ac:dyDescent="0.2">
      <c r="A1439" s="157"/>
      <c r="E1439" s="159"/>
      <c r="F1439" s="159"/>
      <c r="G1439" s="160"/>
      <c r="H1439" s="159"/>
      <c r="I1439" s="159"/>
      <c r="K1439" s="161"/>
      <c r="S1439" s="157"/>
    </row>
    <row r="1440" spans="1:19" s="158" customFormat="1" x14ac:dyDescent="0.2">
      <c r="A1440" s="157"/>
      <c r="E1440" s="159"/>
      <c r="F1440" s="159"/>
      <c r="G1440" s="160"/>
      <c r="H1440" s="159"/>
      <c r="I1440" s="159"/>
      <c r="K1440" s="161"/>
      <c r="S1440" s="157"/>
    </row>
    <row r="1441" spans="1:19" s="158" customFormat="1" x14ac:dyDescent="0.2">
      <c r="A1441" s="157"/>
      <c r="E1441" s="159"/>
      <c r="F1441" s="159"/>
      <c r="G1441" s="160"/>
      <c r="H1441" s="159"/>
      <c r="I1441" s="159"/>
      <c r="K1441" s="161"/>
      <c r="S1441" s="157"/>
    </row>
    <row r="1442" spans="1:19" s="158" customFormat="1" x14ac:dyDescent="0.2">
      <c r="A1442" s="157"/>
      <c r="E1442" s="159"/>
      <c r="F1442" s="159"/>
      <c r="G1442" s="160"/>
      <c r="H1442" s="159"/>
      <c r="I1442" s="159"/>
      <c r="K1442" s="161"/>
      <c r="S1442" s="157"/>
    </row>
    <row r="1443" spans="1:19" s="158" customFormat="1" x14ac:dyDescent="0.2">
      <c r="A1443" s="157"/>
      <c r="E1443" s="159"/>
      <c r="F1443" s="159"/>
      <c r="G1443" s="160"/>
      <c r="H1443" s="159"/>
      <c r="I1443" s="159"/>
      <c r="K1443" s="161"/>
      <c r="S1443" s="157"/>
    </row>
    <row r="1444" spans="1:19" s="158" customFormat="1" x14ac:dyDescent="0.2">
      <c r="A1444" s="157"/>
      <c r="E1444" s="159"/>
      <c r="F1444" s="159"/>
      <c r="G1444" s="160"/>
      <c r="H1444" s="159"/>
      <c r="I1444" s="159"/>
      <c r="K1444" s="161"/>
      <c r="S1444" s="157"/>
    </row>
    <row r="1445" spans="1:19" s="158" customFormat="1" x14ac:dyDescent="0.2">
      <c r="A1445" s="157"/>
      <c r="E1445" s="159"/>
      <c r="F1445" s="159"/>
      <c r="G1445" s="160"/>
      <c r="H1445" s="159"/>
      <c r="I1445" s="159"/>
      <c r="K1445" s="161"/>
      <c r="S1445" s="157"/>
    </row>
    <row r="1446" spans="1:19" s="158" customFormat="1" x14ac:dyDescent="0.2">
      <c r="A1446" s="157"/>
      <c r="E1446" s="159"/>
      <c r="F1446" s="159"/>
      <c r="G1446" s="160"/>
      <c r="H1446" s="159"/>
      <c r="I1446" s="159"/>
      <c r="K1446" s="161"/>
      <c r="S1446" s="157"/>
    </row>
    <row r="1447" spans="1:19" s="158" customFormat="1" x14ac:dyDescent="0.2">
      <c r="A1447" s="157"/>
      <c r="E1447" s="159"/>
      <c r="F1447" s="159"/>
      <c r="G1447" s="160"/>
      <c r="H1447" s="159"/>
      <c r="I1447" s="159"/>
      <c r="K1447" s="161"/>
      <c r="S1447" s="157"/>
    </row>
    <row r="1448" spans="1:19" s="158" customFormat="1" x14ac:dyDescent="0.2">
      <c r="A1448" s="157"/>
      <c r="E1448" s="159"/>
      <c r="F1448" s="159"/>
      <c r="G1448" s="160"/>
      <c r="H1448" s="159"/>
      <c r="I1448" s="159"/>
      <c r="K1448" s="161"/>
      <c r="S1448" s="157"/>
    </row>
    <row r="1449" spans="1:19" s="158" customFormat="1" x14ac:dyDescent="0.2">
      <c r="A1449" s="157"/>
      <c r="E1449" s="159"/>
      <c r="F1449" s="159"/>
      <c r="G1449" s="160"/>
      <c r="H1449" s="159"/>
      <c r="I1449" s="159"/>
      <c r="K1449" s="161"/>
      <c r="S1449" s="157"/>
    </row>
    <row r="1450" spans="1:19" s="158" customFormat="1" x14ac:dyDescent="0.2">
      <c r="A1450" s="157"/>
      <c r="E1450" s="159"/>
      <c r="F1450" s="159"/>
      <c r="G1450" s="160"/>
      <c r="H1450" s="159"/>
      <c r="I1450" s="159"/>
      <c r="K1450" s="161"/>
      <c r="S1450" s="157"/>
    </row>
    <row r="1451" spans="1:19" s="158" customFormat="1" x14ac:dyDescent="0.2">
      <c r="A1451" s="157"/>
      <c r="E1451" s="159"/>
      <c r="F1451" s="159"/>
      <c r="G1451" s="160"/>
      <c r="H1451" s="159"/>
      <c r="I1451" s="159"/>
      <c r="K1451" s="161"/>
      <c r="S1451" s="157"/>
    </row>
    <row r="1452" spans="1:19" s="158" customFormat="1" x14ac:dyDescent="0.2">
      <c r="A1452" s="157"/>
      <c r="E1452" s="159"/>
      <c r="F1452" s="159"/>
      <c r="G1452" s="160"/>
      <c r="H1452" s="159"/>
      <c r="I1452" s="159"/>
      <c r="K1452" s="161"/>
      <c r="S1452" s="157"/>
    </row>
    <row r="1453" spans="1:19" s="158" customFormat="1" x14ac:dyDescent="0.2">
      <c r="A1453" s="157"/>
      <c r="E1453" s="159"/>
      <c r="F1453" s="159"/>
      <c r="G1453" s="160"/>
      <c r="H1453" s="159"/>
      <c r="I1453" s="159"/>
      <c r="K1453" s="161"/>
      <c r="S1453" s="157"/>
    </row>
    <row r="1454" spans="1:19" s="158" customFormat="1" x14ac:dyDescent="0.2">
      <c r="A1454" s="157"/>
      <c r="E1454" s="159"/>
      <c r="F1454" s="159"/>
      <c r="G1454" s="160"/>
      <c r="H1454" s="159"/>
      <c r="I1454" s="159"/>
      <c r="K1454" s="161"/>
      <c r="S1454" s="157"/>
    </row>
    <row r="1455" spans="1:19" s="158" customFormat="1" x14ac:dyDescent="0.2">
      <c r="A1455" s="157"/>
      <c r="E1455" s="159"/>
      <c r="F1455" s="159"/>
      <c r="G1455" s="160"/>
      <c r="H1455" s="159"/>
      <c r="I1455" s="159"/>
      <c r="K1455" s="161"/>
      <c r="S1455" s="157"/>
    </row>
    <row r="1456" spans="1:19" s="158" customFormat="1" x14ac:dyDescent="0.2">
      <c r="A1456" s="157"/>
      <c r="E1456" s="159"/>
      <c r="F1456" s="159"/>
      <c r="G1456" s="160"/>
      <c r="H1456" s="159"/>
      <c r="I1456" s="159"/>
      <c r="K1456" s="161"/>
      <c r="S1456" s="157"/>
    </row>
    <row r="1457" spans="1:19" s="158" customFormat="1" x14ac:dyDescent="0.2">
      <c r="A1457" s="157"/>
      <c r="E1457" s="159"/>
      <c r="F1457" s="159"/>
      <c r="G1457" s="160"/>
      <c r="H1457" s="159"/>
      <c r="I1457" s="159"/>
      <c r="K1457" s="161"/>
      <c r="S1457" s="157"/>
    </row>
    <row r="1458" spans="1:19" s="158" customFormat="1" x14ac:dyDescent="0.2">
      <c r="A1458" s="157"/>
      <c r="E1458" s="159"/>
      <c r="F1458" s="159"/>
      <c r="G1458" s="160"/>
      <c r="H1458" s="159"/>
      <c r="I1458" s="159"/>
      <c r="K1458" s="161"/>
      <c r="S1458" s="157"/>
    </row>
    <row r="1459" spans="1:19" s="158" customFormat="1" x14ac:dyDescent="0.2">
      <c r="A1459" s="157"/>
      <c r="E1459" s="159"/>
      <c r="F1459" s="159"/>
      <c r="G1459" s="160"/>
      <c r="H1459" s="159"/>
      <c r="I1459" s="159"/>
      <c r="K1459" s="161"/>
      <c r="S1459" s="157"/>
    </row>
    <row r="1460" spans="1:19" s="158" customFormat="1" x14ac:dyDescent="0.2">
      <c r="A1460" s="157"/>
      <c r="E1460" s="159"/>
      <c r="F1460" s="159"/>
      <c r="G1460" s="160"/>
      <c r="H1460" s="159"/>
      <c r="I1460" s="159"/>
      <c r="K1460" s="161"/>
      <c r="S1460" s="157"/>
    </row>
    <row r="1461" spans="1:19" s="158" customFormat="1" x14ac:dyDescent="0.2">
      <c r="A1461" s="157"/>
      <c r="E1461" s="159"/>
      <c r="F1461" s="159"/>
      <c r="G1461" s="160"/>
      <c r="H1461" s="159"/>
      <c r="I1461" s="159"/>
      <c r="K1461" s="161"/>
      <c r="S1461" s="157"/>
    </row>
    <row r="1462" spans="1:19" s="158" customFormat="1" x14ac:dyDescent="0.2">
      <c r="A1462" s="157"/>
      <c r="E1462" s="159"/>
      <c r="F1462" s="159"/>
      <c r="G1462" s="160"/>
      <c r="H1462" s="159"/>
      <c r="I1462" s="159"/>
      <c r="K1462" s="161"/>
      <c r="S1462" s="157"/>
    </row>
    <row r="1463" spans="1:19" s="158" customFormat="1" x14ac:dyDescent="0.2">
      <c r="A1463" s="157"/>
      <c r="E1463" s="159"/>
      <c r="F1463" s="159"/>
      <c r="G1463" s="160"/>
      <c r="H1463" s="159"/>
      <c r="I1463" s="159"/>
      <c r="K1463" s="161"/>
      <c r="S1463" s="157"/>
    </row>
    <row r="1464" spans="1:19" s="158" customFormat="1" x14ac:dyDescent="0.2">
      <c r="A1464" s="157"/>
      <c r="E1464" s="159"/>
      <c r="F1464" s="159"/>
      <c r="G1464" s="160"/>
      <c r="H1464" s="159"/>
      <c r="I1464" s="159"/>
      <c r="K1464" s="161"/>
      <c r="S1464" s="157"/>
    </row>
    <row r="1465" spans="1:19" s="158" customFormat="1" x14ac:dyDescent="0.2">
      <c r="A1465" s="157"/>
      <c r="E1465" s="159"/>
      <c r="F1465" s="159"/>
      <c r="G1465" s="160"/>
      <c r="H1465" s="159"/>
      <c r="I1465" s="159"/>
      <c r="K1465" s="161"/>
      <c r="S1465" s="157"/>
    </row>
    <row r="1466" spans="1:19" s="158" customFormat="1" x14ac:dyDescent="0.2">
      <c r="A1466" s="157"/>
      <c r="E1466" s="159"/>
      <c r="F1466" s="159"/>
      <c r="G1466" s="160"/>
      <c r="H1466" s="159"/>
      <c r="I1466" s="159"/>
      <c r="K1466" s="161"/>
      <c r="S1466" s="157"/>
    </row>
    <row r="1467" spans="1:19" s="158" customFormat="1" x14ac:dyDescent="0.2">
      <c r="A1467" s="157"/>
      <c r="E1467" s="159"/>
      <c r="F1467" s="159"/>
      <c r="G1467" s="160"/>
      <c r="H1467" s="159"/>
      <c r="I1467" s="159"/>
      <c r="K1467" s="161"/>
      <c r="S1467" s="157"/>
    </row>
    <row r="1468" spans="1:19" s="158" customFormat="1" x14ac:dyDescent="0.2">
      <c r="A1468" s="157"/>
      <c r="E1468" s="159"/>
      <c r="F1468" s="159"/>
      <c r="G1468" s="160"/>
      <c r="H1468" s="159"/>
      <c r="I1468" s="159"/>
      <c r="K1468" s="161"/>
      <c r="S1468" s="157"/>
    </row>
    <row r="1469" spans="1:19" s="158" customFormat="1" x14ac:dyDescent="0.2">
      <c r="A1469" s="157"/>
      <c r="E1469" s="159"/>
      <c r="F1469" s="159"/>
      <c r="G1469" s="160"/>
      <c r="H1469" s="159"/>
      <c r="I1469" s="159"/>
      <c r="K1469" s="161"/>
      <c r="S1469" s="157"/>
    </row>
    <row r="1470" spans="1:19" s="158" customFormat="1" x14ac:dyDescent="0.2">
      <c r="A1470" s="157"/>
      <c r="E1470" s="159"/>
      <c r="F1470" s="159"/>
      <c r="G1470" s="160"/>
      <c r="H1470" s="159"/>
      <c r="I1470" s="159"/>
      <c r="K1470" s="161"/>
      <c r="S1470" s="157"/>
    </row>
    <row r="1471" spans="1:19" s="158" customFormat="1" x14ac:dyDescent="0.2">
      <c r="A1471" s="157"/>
      <c r="E1471" s="159"/>
      <c r="F1471" s="159"/>
      <c r="G1471" s="160"/>
      <c r="H1471" s="159"/>
      <c r="I1471" s="159"/>
      <c r="K1471" s="161"/>
      <c r="S1471" s="157"/>
    </row>
    <row r="1472" spans="1:19" s="158" customFormat="1" x14ac:dyDescent="0.2">
      <c r="A1472" s="157"/>
      <c r="E1472" s="159"/>
      <c r="F1472" s="159"/>
      <c r="G1472" s="160"/>
      <c r="H1472" s="159"/>
      <c r="I1472" s="159"/>
      <c r="K1472" s="161"/>
      <c r="S1472" s="157"/>
    </row>
    <row r="1473" spans="1:19" s="158" customFormat="1" x14ac:dyDescent="0.2">
      <c r="A1473" s="157"/>
      <c r="E1473" s="159"/>
      <c r="F1473" s="159"/>
      <c r="G1473" s="160"/>
      <c r="H1473" s="159"/>
      <c r="I1473" s="159"/>
      <c r="K1473" s="161"/>
      <c r="S1473" s="157"/>
    </row>
    <row r="1474" spans="1:19" s="158" customFormat="1" x14ac:dyDescent="0.2">
      <c r="A1474" s="157"/>
      <c r="E1474" s="159"/>
      <c r="F1474" s="159"/>
      <c r="G1474" s="160"/>
      <c r="H1474" s="159"/>
      <c r="I1474" s="159"/>
      <c r="K1474" s="161"/>
      <c r="S1474" s="157"/>
    </row>
    <row r="1475" spans="1:19" s="158" customFormat="1" x14ac:dyDescent="0.2">
      <c r="A1475" s="157"/>
      <c r="E1475" s="159"/>
      <c r="F1475" s="159"/>
      <c r="G1475" s="160"/>
      <c r="H1475" s="159"/>
      <c r="I1475" s="159"/>
      <c r="K1475" s="161"/>
      <c r="S1475" s="157"/>
    </row>
    <row r="1476" spans="1:19" s="158" customFormat="1" x14ac:dyDescent="0.2">
      <c r="A1476" s="157"/>
      <c r="E1476" s="159"/>
      <c r="F1476" s="159"/>
      <c r="G1476" s="160"/>
      <c r="H1476" s="159"/>
      <c r="I1476" s="159"/>
      <c r="K1476" s="161"/>
      <c r="S1476" s="157"/>
    </row>
    <row r="1477" spans="1:19" s="158" customFormat="1" x14ac:dyDescent="0.2">
      <c r="A1477" s="157"/>
      <c r="E1477" s="159"/>
      <c r="F1477" s="159"/>
      <c r="G1477" s="160"/>
      <c r="H1477" s="159"/>
      <c r="I1477" s="159"/>
      <c r="K1477" s="161"/>
      <c r="S1477" s="157"/>
    </row>
    <row r="1478" spans="1:19" s="158" customFormat="1" x14ac:dyDescent="0.2">
      <c r="A1478" s="157"/>
      <c r="E1478" s="159"/>
      <c r="F1478" s="159"/>
      <c r="G1478" s="160"/>
      <c r="H1478" s="159"/>
      <c r="I1478" s="159"/>
      <c r="K1478" s="161"/>
      <c r="S1478" s="157"/>
    </row>
    <row r="1479" spans="1:19" s="158" customFormat="1" x14ac:dyDescent="0.2">
      <c r="A1479" s="157"/>
      <c r="E1479" s="159"/>
      <c r="F1479" s="159"/>
      <c r="G1479" s="160"/>
      <c r="H1479" s="159"/>
      <c r="I1479" s="159"/>
      <c r="K1479" s="161"/>
      <c r="S1479" s="157"/>
    </row>
    <row r="1480" spans="1:19" s="158" customFormat="1" x14ac:dyDescent="0.2">
      <c r="A1480" s="157"/>
      <c r="E1480" s="159"/>
      <c r="F1480" s="159"/>
      <c r="G1480" s="160"/>
      <c r="H1480" s="159"/>
      <c r="I1480" s="159"/>
      <c r="K1480" s="161"/>
      <c r="S1480" s="157"/>
    </row>
    <row r="1481" spans="1:19" s="158" customFormat="1" x14ac:dyDescent="0.2">
      <c r="A1481" s="157"/>
      <c r="E1481" s="159"/>
      <c r="F1481" s="159"/>
      <c r="G1481" s="160"/>
      <c r="H1481" s="159"/>
      <c r="I1481" s="159"/>
      <c r="K1481" s="161"/>
      <c r="S1481" s="157"/>
    </row>
    <row r="1482" spans="1:19" s="158" customFormat="1" x14ac:dyDescent="0.2">
      <c r="A1482" s="157"/>
      <c r="E1482" s="159"/>
      <c r="F1482" s="159"/>
      <c r="G1482" s="160"/>
      <c r="H1482" s="159"/>
      <c r="I1482" s="159"/>
      <c r="K1482" s="161"/>
      <c r="S1482" s="157"/>
    </row>
    <row r="1483" spans="1:19" s="158" customFormat="1" x14ac:dyDescent="0.2">
      <c r="A1483" s="157"/>
      <c r="E1483" s="159"/>
      <c r="F1483" s="159"/>
      <c r="G1483" s="160"/>
      <c r="H1483" s="159"/>
      <c r="I1483" s="159"/>
      <c r="K1483" s="161"/>
      <c r="S1483" s="157"/>
    </row>
    <row r="1484" spans="1:19" s="158" customFormat="1" x14ac:dyDescent="0.2">
      <c r="A1484" s="157"/>
      <c r="E1484" s="159"/>
      <c r="F1484" s="159"/>
      <c r="G1484" s="160"/>
      <c r="H1484" s="159"/>
      <c r="I1484" s="159"/>
      <c r="K1484" s="161"/>
      <c r="S1484" s="157"/>
    </row>
    <row r="1485" spans="1:19" s="158" customFormat="1" x14ac:dyDescent="0.2">
      <c r="A1485" s="157"/>
      <c r="E1485" s="159"/>
      <c r="F1485" s="159"/>
      <c r="G1485" s="160"/>
      <c r="H1485" s="159"/>
      <c r="I1485" s="159"/>
      <c r="K1485" s="161"/>
      <c r="S1485" s="157"/>
    </row>
    <row r="1486" spans="1:19" s="158" customFormat="1" x14ac:dyDescent="0.2">
      <c r="A1486" s="157"/>
      <c r="E1486" s="159"/>
      <c r="F1486" s="159"/>
      <c r="G1486" s="160"/>
      <c r="H1486" s="159"/>
      <c r="I1486" s="159"/>
      <c r="K1486" s="161"/>
      <c r="S1486" s="157"/>
    </row>
    <row r="1487" spans="1:19" s="158" customFormat="1" x14ac:dyDescent="0.2">
      <c r="A1487" s="157"/>
      <c r="E1487" s="159"/>
      <c r="F1487" s="159"/>
      <c r="G1487" s="160"/>
      <c r="H1487" s="159"/>
      <c r="I1487" s="159"/>
      <c r="K1487" s="161"/>
      <c r="S1487" s="157"/>
    </row>
    <row r="1488" spans="1:19" s="158" customFormat="1" x14ac:dyDescent="0.2">
      <c r="A1488" s="157"/>
      <c r="E1488" s="159"/>
      <c r="F1488" s="159"/>
      <c r="G1488" s="160"/>
      <c r="H1488" s="159"/>
      <c r="I1488" s="159"/>
      <c r="K1488" s="161"/>
      <c r="S1488" s="157"/>
    </row>
    <row r="1489" spans="1:19" s="158" customFormat="1" x14ac:dyDescent="0.2">
      <c r="A1489" s="157"/>
      <c r="E1489" s="159"/>
      <c r="F1489" s="159"/>
      <c r="G1489" s="160"/>
      <c r="H1489" s="159"/>
      <c r="I1489" s="159"/>
      <c r="K1489" s="161"/>
      <c r="S1489" s="157"/>
    </row>
    <row r="1490" spans="1:19" s="158" customFormat="1" x14ac:dyDescent="0.2">
      <c r="A1490" s="157"/>
      <c r="E1490" s="159"/>
      <c r="F1490" s="159"/>
      <c r="G1490" s="160"/>
      <c r="H1490" s="159"/>
      <c r="I1490" s="159"/>
      <c r="K1490" s="161"/>
      <c r="S1490" s="157"/>
    </row>
    <row r="1491" spans="1:19" s="158" customFormat="1" x14ac:dyDescent="0.2">
      <c r="A1491" s="157"/>
      <c r="E1491" s="159"/>
      <c r="F1491" s="159"/>
      <c r="G1491" s="160"/>
      <c r="H1491" s="159"/>
      <c r="I1491" s="159"/>
      <c r="K1491" s="161"/>
      <c r="S1491" s="157"/>
    </row>
    <row r="1492" spans="1:19" s="158" customFormat="1" x14ac:dyDescent="0.2">
      <c r="A1492" s="157"/>
      <c r="E1492" s="159"/>
      <c r="F1492" s="159"/>
      <c r="G1492" s="160"/>
      <c r="H1492" s="159"/>
      <c r="I1492" s="159"/>
      <c r="K1492" s="161"/>
      <c r="S1492" s="157"/>
    </row>
    <row r="1493" spans="1:19" s="158" customFormat="1" x14ac:dyDescent="0.2">
      <c r="A1493" s="157"/>
      <c r="E1493" s="159"/>
      <c r="F1493" s="159"/>
      <c r="G1493" s="160"/>
      <c r="H1493" s="159"/>
      <c r="I1493" s="159"/>
      <c r="K1493" s="161"/>
      <c r="S1493" s="157"/>
    </row>
    <row r="1494" spans="1:19" s="158" customFormat="1" x14ac:dyDescent="0.2">
      <c r="A1494" s="157"/>
      <c r="E1494" s="159"/>
      <c r="F1494" s="159"/>
      <c r="G1494" s="160"/>
      <c r="H1494" s="159"/>
      <c r="I1494" s="159"/>
      <c r="K1494" s="161"/>
      <c r="S1494" s="157"/>
    </row>
    <row r="1495" spans="1:19" s="158" customFormat="1" x14ac:dyDescent="0.2">
      <c r="A1495" s="157"/>
      <c r="E1495" s="159"/>
      <c r="F1495" s="159"/>
      <c r="G1495" s="160"/>
      <c r="H1495" s="159"/>
      <c r="I1495" s="159"/>
      <c r="K1495" s="161"/>
      <c r="S1495" s="157"/>
    </row>
    <row r="1496" spans="1:19" s="158" customFormat="1" x14ac:dyDescent="0.2">
      <c r="A1496" s="157"/>
      <c r="E1496" s="159"/>
      <c r="F1496" s="159"/>
      <c r="G1496" s="160"/>
      <c r="H1496" s="159"/>
      <c r="I1496" s="159"/>
      <c r="K1496" s="161"/>
      <c r="S1496" s="157"/>
    </row>
    <row r="1497" spans="1:19" s="158" customFormat="1" x14ac:dyDescent="0.2">
      <c r="A1497" s="157"/>
      <c r="E1497" s="159"/>
      <c r="F1497" s="159"/>
      <c r="G1497" s="160"/>
      <c r="H1497" s="159"/>
      <c r="I1497" s="159"/>
      <c r="K1497" s="161"/>
      <c r="S1497" s="157"/>
    </row>
    <row r="1498" spans="1:19" s="158" customFormat="1" x14ac:dyDescent="0.2">
      <c r="A1498" s="157"/>
      <c r="E1498" s="159"/>
      <c r="F1498" s="159"/>
      <c r="G1498" s="160"/>
      <c r="H1498" s="159"/>
      <c r="I1498" s="159"/>
      <c r="K1498" s="161"/>
      <c r="S1498" s="157"/>
    </row>
    <row r="1499" spans="1:19" s="158" customFormat="1" x14ac:dyDescent="0.2">
      <c r="A1499" s="157"/>
      <c r="E1499" s="159"/>
      <c r="F1499" s="159"/>
      <c r="G1499" s="160"/>
      <c r="H1499" s="159"/>
      <c r="I1499" s="159"/>
      <c r="K1499" s="161"/>
      <c r="S1499" s="157"/>
    </row>
    <row r="1500" spans="1:19" s="158" customFormat="1" x14ac:dyDescent="0.2">
      <c r="A1500" s="157"/>
      <c r="E1500" s="159"/>
      <c r="F1500" s="159"/>
      <c r="G1500" s="160"/>
      <c r="H1500" s="159"/>
      <c r="I1500" s="159"/>
      <c r="K1500" s="161"/>
      <c r="S1500" s="157"/>
    </row>
    <row r="1501" spans="1:19" s="158" customFormat="1" x14ac:dyDescent="0.2">
      <c r="A1501" s="157"/>
      <c r="E1501" s="159"/>
      <c r="F1501" s="159"/>
      <c r="G1501" s="160"/>
      <c r="H1501" s="159"/>
      <c r="I1501" s="159"/>
      <c r="K1501" s="161"/>
      <c r="S1501" s="157"/>
    </row>
    <row r="1502" spans="1:19" s="158" customFormat="1" x14ac:dyDescent="0.2">
      <c r="A1502" s="157"/>
      <c r="E1502" s="159"/>
      <c r="F1502" s="159"/>
      <c r="G1502" s="160"/>
      <c r="H1502" s="159"/>
      <c r="I1502" s="159"/>
      <c r="K1502" s="161"/>
      <c r="S1502" s="157"/>
    </row>
    <row r="1503" spans="1:19" s="158" customFormat="1" x14ac:dyDescent="0.2">
      <c r="A1503" s="157"/>
      <c r="E1503" s="159"/>
      <c r="F1503" s="159"/>
      <c r="G1503" s="160"/>
      <c r="H1503" s="159"/>
      <c r="I1503" s="159"/>
      <c r="K1503" s="161"/>
      <c r="S1503" s="157"/>
    </row>
    <row r="1504" spans="1:19" s="158" customFormat="1" x14ac:dyDescent="0.2">
      <c r="A1504" s="157"/>
      <c r="E1504" s="159"/>
      <c r="F1504" s="159"/>
      <c r="G1504" s="160"/>
      <c r="H1504" s="159"/>
      <c r="I1504" s="159"/>
      <c r="K1504" s="161"/>
      <c r="S1504" s="157"/>
    </row>
    <row r="1505" spans="1:19" s="158" customFormat="1" x14ac:dyDescent="0.2">
      <c r="A1505" s="157"/>
      <c r="E1505" s="159"/>
      <c r="F1505" s="159"/>
      <c r="G1505" s="160"/>
      <c r="H1505" s="159"/>
      <c r="I1505" s="159"/>
      <c r="K1505" s="161"/>
      <c r="S1505" s="157"/>
    </row>
    <row r="1506" spans="1:19" s="158" customFormat="1" x14ac:dyDescent="0.2">
      <c r="A1506" s="157"/>
      <c r="E1506" s="159"/>
      <c r="F1506" s="159"/>
      <c r="G1506" s="160"/>
      <c r="H1506" s="159"/>
      <c r="I1506" s="159"/>
      <c r="K1506" s="161"/>
      <c r="S1506" s="157"/>
    </row>
    <row r="1507" spans="1:19" s="158" customFormat="1" x14ac:dyDescent="0.2">
      <c r="A1507" s="157"/>
      <c r="E1507" s="159"/>
      <c r="F1507" s="159"/>
      <c r="G1507" s="160"/>
      <c r="H1507" s="159"/>
      <c r="I1507" s="159"/>
      <c r="K1507" s="161"/>
      <c r="S1507" s="157"/>
    </row>
    <row r="1508" spans="1:19" s="158" customFormat="1" x14ac:dyDescent="0.2">
      <c r="A1508" s="157"/>
      <c r="E1508" s="159"/>
      <c r="F1508" s="159"/>
      <c r="G1508" s="160"/>
      <c r="H1508" s="159"/>
      <c r="I1508" s="159"/>
      <c r="K1508" s="161"/>
      <c r="S1508" s="157"/>
    </row>
    <row r="1509" spans="1:19" s="158" customFormat="1" x14ac:dyDescent="0.2">
      <c r="A1509" s="157"/>
      <c r="E1509" s="159"/>
      <c r="F1509" s="159"/>
      <c r="G1509" s="160"/>
      <c r="H1509" s="159"/>
      <c r="I1509" s="159"/>
      <c r="K1509" s="161"/>
      <c r="S1509" s="157"/>
    </row>
    <row r="1510" spans="1:19" s="158" customFormat="1" x14ac:dyDescent="0.2">
      <c r="A1510" s="157"/>
      <c r="E1510" s="159"/>
      <c r="F1510" s="159"/>
      <c r="G1510" s="160"/>
      <c r="H1510" s="159"/>
      <c r="I1510" s="159"/>
      <c r="K1510" s="161"/>
      <c r="S1510" s="157"/>
    </row>
    <row r="1511" spans="1:19" s="158" customFormat="1" x14ac:dyDescent="0.2">
      <c r="A1511" s="157"/>
      <c r="E1511" s="159"/>
      <c r="F1511" s="159"/>
      <c r="G1511" s="160"/>
      <c r="H1511" s="159"/>
      <c r="I1511" s="159"/>
      <c r="K1511" s="161"/>
      <c r="S1511" s="157"/>
    </row>
    <row r="1512" spans="1:19" s="158" customFormat="1" x14ac:dyDescent="0.2">
      <c r="A1512" s="157"/>
      <c r="E1512" s="159"/>
      <c r="F1512" s="159"/>
      <c r="G1512" s="160"/>
      <c r="H1512" s="159"/>
      <c r="I1512" s="159"/>
      <c r="K1512" s="161"/>
      <c r="S1512" s="157"/>
    </row>
    <row r="1513" spans="1:19" s="158" customFormat="1" x14ac:dyDescent="0.2">
      <c r="A1513" s="157"/>
      <c r="E1513" s="159"/>
      <c r="F1513" s="159"/>
      <c r="G1513" s="160"/>
      <c r="H1513" s="159"/>
      <c r="I1513" s="159"/>
      <c r="K1513" s="161"/>
      <c r="S1513" s="157"/>
    </row>
    <row r="1514" spans="1:19" s="158" customFormat="1" x14ac:dyDescent="0.2">
      <c r="A1514" s="157"/>
      <c r="E1514" s="159"/>
      <c r="F1514" s="159"/>
      <c r="G1514" s="160"/>
      <c r="H1514" s="159"/>
      <c r="I1514" s="159"/>
      <c r="K1514" s="161"/>
      <c r="S1514" s="157"/>
    </row>
    <row r="1515" spans="1:19" s="158" customFormat="1" x14ac:dyDescent="0.2">
      <c r="A1515" s="157"/>
      <c r="E1515" s="159"/>
      <c r="F1515" s="159"/>
      <c r="G1515" s="160"/>
      <c r="H1515" s="159"/>
      <c r="I1515" s="159"/>
      <c r="K1515" s="161"/>
      <c r="S1515" s="157"/>
    </row>
    <row r="1516" spans="1:19" s="158" customFormat="1" x14ac:dyDescent="0.2">
      <c r="A1516" s="157"/>
      <c r="E1516" s="159"/>
      <c r="F1516" s="159"/>
      <c r="G1516" s="160"/>
      <c r="H1516" s="159"/>
      <c r="I1516" s="159"/>
      <c r="K1516" s="161"/>
      <c r="S1516" s="157"/>
    </row>
    <row r="1517" spans="1:19" s="158" customFormat="1" x14ac:dyDescent="0.2">
      <c r="A1517" s="157"/>
      <c r="E1517" s="159"/>
      <c r="F1517" s="159"/>
      <c r="G1517" s="160"/>
      <c r="H1517" s="159"/>
      <c r="I1517" s="159"/>
      <c r="K1517" s="161"/>
      <c r="S1517" s="157"/>
    </row>
    <row r="1518" spans="1:19" s="158" customFormat="1" x14ac:dyDescent="0.2">
      <c r="A1518" s="157"/>
      <c r="E1518" s="159"/>
      <c r="F1518" s="159"/>
      <c r="G1518" s="160"/>
      <c r="H1518" s="159"/>
      <c r="I1518" s="159"/>
      <c r="K1518" s="161"/>
      <c r="S1518" s="157"/>
    </row>
    <row r="1519" spans="1:19" s="158" customFormat="1" x14ac:dyDescent="0.2">
      <c r="A1519" s="157"/>
      <c r="E1519" s="159"/>
      <c r="F1519" s="159"/>
      <c r="G1519" s="160"/>
      <c r="H1519" s="159"/>
      <c r="I1519" s="159"/>
      <c r="K1519" s="161"/>
      <c r="S1519" s="157"/>
    </row>
    <row r="1520" spans="1:19" s="158" customFormat="1" x14ac:dyDescent="0.2">
      <c r="A1520" s="157"/>
      <c r="E1520" s="159"/>
      <c r="F1520" s="159"/>
      <c r="G1520" s="160"/>
      <c r="H1520" s="159"/>
      <c r="I1520" s="159"/>
      <c r="K1520" s="161"/>
      <c r="S1520" s="157"/>
    </row>
    <row r="1521" spans="1:19" s="158" customFormat="1" x14ac:dyDescent="0.2">
      <c r="A1521" s="157"/>
      <c r="E1521" s="159"/>
      <c r="F1521" s="159"/>
      <c r="G1521" s="160"/>
      <c r="H1521" s="159"/>
      <c r="I1521" s="159"/>
      <c r="K1521" s="161"/>
      <c r="S1521" s="157"/>
    </row>
    <row r="1522" spans="1:19" s="158" customFormat="1" x14ac:dyDescent="0.2">
      <c r="A1522" s="157"/>
      <c r="E1522" s="159"/>
      <c r="F1522" s="159"/>
      <c r="G1522" s="160"/>
      <c r="H1522" s="159"/>
      <c r="I1522" s="159"/>
      <c r="K1522" s="161"/>
      <c r="S1522" s="157"/>
    </row>
    <row r="1523" spans="1:19" s="158" customFormat="1" x14ac:dyDescent="0.2">
      <c r="A1523" s="157"/>
      <c r="E1523" s="159"/>
      <c r="F1523" s="159"/>
      <c r="G1523" s="160"/>
      <c r="H1523" s="159"/>
      <c r="I1523" s="159"/>
      <c r="K1523" s="161"/>
      <c r="S1523" s="157"/>
    </row>
    <row r="1524" spans="1:19" s="158" customFormat="1" x14ac:dyDescent="0.2">
      <c r="A1524" s="157"/>
      <c r="E1524" s="159"/>
      <c r="F1524" s="159"/>
      <c r="G1524" s="160"/>
      <c r="H1524" s="159"/>
      <c r="I1524" s="159"/>
      <c r="K1524" s="161"/>
      <c r="S1524" s="157"/>
    </row>
    <row r="1525" spans="1:19" s="158" customFormat="1" x14ac:dyDescent="0.2">
      <c r="A1525" s="157"/>
      <c r="E1525" s="159"/>
      <c r="F1525" s="159"/>
      <c r="G1525" s="160"/>
      <c r="H1525" s="159"/>
      <c r="I1525" s="159"/>
      <c r="K1525" s="161"/>
      <c r="S1525" s="157"/>
    </row>
    <row r="1526" spans="1:19" s="158" customFormat="1" x14ac:dyDescent="0.2">
      <c r="A1526" s="157"/>
      <c r="E1526" s="159"/>
      <c r="F1526" s="159"/>
      <c r="G1526" s="160"/>
      <c r="H1526" s="159"/>
      <c r="I1526" s="159"/>
      <c r="K1526" s="161"/>
      <c r="S1526" s="157"/>
    </row>
    <row r="1527" spans="1:19" s="158" customFormat="1" x14ac:dyDescent="0.2">
      <c r="A1527" s="157"/>
      <c r="E1527" s="159"/>
      <c r="F1527" s="159"/>
      <c r="G1527" s="160"/>
      <c r="H1527" s="159"/>
      <c r="I1527" s="159"/>
      <c r="K1527" s="161"/>
      <c r="S1527" s="157"/>
    </row>
    <row r="1528" spans="1:19" s="158" customFormat="1" x14ac:dyDescent="0.2">
      <c r="A1528" s="157"/>
      <c r="E1528" s="159"/>
      <c r="F1528" s="159"/>
      <c r="G1528" s="160"/>
      <c r="H1528" s="159"/>
      <c r="I1528" s="159"/>
      <c r="K1528" s="161"/>
      <c r="S1528" s="157"/>
    </row>
    <row r="1529" spans="1:19" s="158" customFormat="1" x14ac:dyDescent="0.2">
      <c r="A1529" s="157"/>
      <c r="E1529" s="159"/>
      <c r="F1529" s="159"/>
      <c r="G1529" s="160"/>
      <c r="H1529" s="159"/>
      <c r="I1529" s="159"/>
      <c r="K1529" s="161"/>
      <c r="S1529" s="157"/>
    </row>
    <row r="1530" spans="1:19" s="158" customFormat="1" x14ac:dyDescent="0.2">
      <c r="A1530" s="157"/>
      <c r="E1530" s="159"/>
      <c r="F1530" s="159"/>
      <c r="G1530" s="160"/>
      <c r="H1530" s="159"/>
      <c r="I1530" s="159"/>
      <c r="K1530" s="161"/>
      <c r="S1530" s="157"/>
    </row>
    <row r="1531" spans="1:19" s="158" customFormat="1" x14ac:dyDescent="0.2">
      <c r="A1531" s="157"/>
      <c r="E1531" s="159"/>
      <c r="F1531" s="159"/>
      <c r="G1531" s="160"/>
      <c r="H1531" s="159"/>
      <c r="I1531" s="159"/>
      <c r="K1531" s="161"/>
      <c r="S1531" s="157"/>
    </row>
    <row r="1532" spans="1:19" s="158" customFormat="1" x14ac:dyDescent="0.2">
      <c r="A1532" s="157"/>
      <c r="E1532" s="159"/>
      <c r="F1532" s="159"/>
      <c r="G1532" s="160"/>
      <c r="H1532" s="159"/>
      <c r="I1532" s="159"/>
      <c r="K1532" s="161"/>
      <c r="S1532" s="157"/>
    </row>
    <row r="1533" spans="1:19" s="158" customFormat="1" x14ac:dyDescent="0.2">
      <c r="A1533" s="157"/>
      <c r="E1533" s="159"/>
      <c r="F1533" s="159"/>
      <c r="G1533" s="160"/>
      <c r="H1533" s="159"/>
      <c r="I1533" s="159"/>
      <c r="K1533" s="161"/>
      <c r="S1533" s="157"/>
    </row>
    <row r="1534" spans="1:19" s="158" customFormat="1" x14ac:dyDescent="0.2">
      <c r="A1534" s="157"/>
      <c r="E1534" s="159"/>
      <c r="F1534" s="159"/>
      <c r="G1534" s="160"/>
      <c r="H1534" s="159"/>
      <c r="I1534" s="159"/>
      <c r="K1534" s="161"/>
      <c r="S1534" s="157"/>
    </row>
    <row r="1535" spans="1:19" s="158" customFormat="1" x14ac:dyDescent="0.2">
      <c r="A1535" s="157"/>
      <c r="E1535" s="159"/>
      <c r="F1535" s="159"/>
      <c r="G1535" s="160"/>
      <c r="H1535" s="159"/>
      <c r="I1535" s="159"/>
      <c r="K1535" s="161"/>
      <c r="S1535" s="157"/>
    </row>
    <row r="1536" spans="1:19" s="158" customFormat="1" x14ac:dyDescent="0.2">
      <c r="A1536" s="157"/>
      <c r="E1536" s="159"/>
      <c r="F1536" s="159"/>
      <c r="G1536" s="160"/>
      <c r="H1536" s="159"/>
      <c r="I1536" s="159"/>
      <c r="K1536" s="161"/>
      <c r="S1536" s="157"/>
    </row>
    <row r="1537" spans="1:19" s="158" customFormat="1" x14ac:dyDescent="0.2">
      <c r="A1537" s="157"/>
      <c r="E1537" s="159"/>
      <c r="F1537" s="159"/>
      <c r="G1537" s="160"/>
      <c r="H1537" s="159"/>
      <c r="I1537" s="159"/>
      <c r="K1537" s="161"/>
      <c r="S1537" s="157"/>
    </row>
    <row r="1538" spans="1:19" s="158" customFormat="1" x14ac:dyDescent="0.2">
      <c r="A1538" s="157"/>
      <c r="E1538" s="159"/>
      <c r="F1538" s="159"/>
      <c r="G1538" s="160"/>
      <c r="H1538" s="159"/>
      <c r="I1538" s="159"/>
      <c r="K1538" s="161"/>
      <c r="S1538" s="157"/>
    </row>
    <row r="1539" spans="1:19" s="158" customFormat="1" x14ac:dyDescent="0.2">
      <c r="A1539" s="157"/>
      <c r="E1539" s="159"/>
      <c r="F1539" s="159"/>
      <c r="G1539" s="160"/>
      <c r="H1539" s="159"/>
      <c r="I1539" s="159"/>
      <c r="K1539" s="161"/>
      <c r="S1539" s="157"/>
    </row>
    <row r="1540" spans="1:19" s="158" customFormat="1" x14ac:dyDescent="0.2">
      <c r="A1540" s="157"/>
      <c r="E1540" s="159"/>
      <c r="F1540" s="159"/>
      <c r="G1540" s="160"/>
      <c r="H1540" s="159"/>
      <c r="I1540" s="159"/>
      <c r="K1540" s="161"/>
      <c r="S1540" s="157"/>
    </row>
    <row r="1541" spans="1:19" s="158" customFormat="1" x14ac:dyDescent="0.2">
      <c r="A1541" s="157"/>
      <c r="E1541" s="159"/>
      <c r="F1541" s="159"/>
      <c r="G1541" s="160"/>
      <c r="H1541" s="159"/>
      <c r="I1541" s="159"/>
      <c r="K1541" s="161"/>
      <c r="S1541" s="157"/>
    </row>
    <row r="1542" spans="1:19" s="158" customFormat="1" x14ac:dyDescent="0.2">
      <c r="A1542" s="157"/>
      <c r="E1542" s="159"/>
      <c r="F1542" s="159"/>
      <c r="G1542" s="160"/>
      <c r="H1542" s="159"/>
      <c r="I1542" s="159"/>
      <c r="K1542" s="161"/>
      <c r="S1542" s="157"/>
    </row>
    <row r="1543" spans="1:19" s="158" customFormat="1" x14ac:dyDescent="0.2">
      <c r="A1543" s="157"/>
      <c r="E1543" s="159"/>
      <c r="F1543" s="159"/>
      <c r="G1543" s="160"/>
      <c r="H1543" s="159"/>
      <c r="I1543" s="159"/>
      <c r="K1543" s="161"/>
      <c r="S1543" s="157"/>
    </row>
    <row r="1544" spans="1:19" s="158" customFormat="1" x14ac:dyDescent="0.2">
      <c r="A1544" s="157"/>
      <c r="E1544" s="159"/>
      <c r="F1544" s="159"/>
      <c r="G1544" s="160"/>
      <c r="H1544" s="159"/>
      <c r="I1544" s="159"/>
      <c r="K1544" s="161"/>
      <c r="S1544" s="157"/>
    </row>
    <row r="1545" spans="1:19" s="158" customFormat="1" x14ac:dyDescent="0.2">
      <c r="A1545" s="157"/>
      <c r="E1545" s="159"/>
      <c r="F1545" s="159"/>
      <c r="G1545" s="160"/>
      <c r="H1545" s="159"/>
      <c r="I1545" s="159"/>
      <c r="K1545" s="161"/>
      <c r="S1545" s="157"/>
    </row>
    <row r="1546" spans="1:19" s="158" customFormat="1" x14ac:dyDescent="0.2">
      <c r="A1546" s="157"/>
      <c r="E1546" s="159"/>
      <c r="F1546" s="159"/>
      <c r="G1546" s="160"/>
      <c r="H1546" s="159"/>
      <c r="I1546" s="159"/>
      <c r="K1546" s="161"/>
      <c r="S1546" s="157"/>
    </row>
    <row r="1547" spans="1:19" s="158" customFormat="1" x14ac:dyDescent="0.2">
      <c r="A1547" s="157"/>
      <c r="E1547" s="159"/>
      <c r="F1547" s="159"/>
      <c r="G1547" s="160"/>
      <c r="H1547" s="159"/>
      <c r="I1547" s="159"/>
      <c r="K1547" s="161"/>
      <c r="S1547" s="157"/>
    </row>
    <row r="1548" spans="1:19" s="158" customFormat="1" x14ac:dyDescent="0.2">
      <c r="A1548" s="157"/>
      <c r="E1548" s="159"/>
      <c r="F1548" s="159"/>
      <c r="G1548" s="160"/>
      <c r="H1548" s="159"/>
      <c r="I1548" s="159"/>
      <c r="K1548" s="161"/>
      <c r="S1548" s="157"/>
    </row>
    <row r="1549" spans="1:19" s="158" customFormat="1" x14ac:dyDescent="0.2">
      <c r="A1549" s="157"/>
      <c r="E1549" s="159"/>
      <c r="F1549" s="159"/>
      <c r="G1549" s="160"/>
      <c r="H1549" s="159"/>
      <c r="I1549" s="159"/>
      <c r="K1549" s="161"/>
      <c r="S1549" s="157"/>
    </row>
    <row r="1550" spans="1:19" s="158" customFormat="1" x14ac:dyDescent="0.2">
      <c r="A1550" s="157"/>
      <c r="E1550" s="159"/>
      <c r="F1550" s="159"/>
      <c r="G1550" s="160"/>
      <c r="H1550" s="159"/>
      <c r="I1550" s="159"/>
      <c r="K1550" s="161"/>
      <c r="S1550" s="157"/>
    </row>
    <row r="1551" spans="1:19" s="158" customFormat="1" x14ac:dyDescent="0.2">
      <c r="A1551" s="157"/>
      <c r="E1551" s="159"/>
      <c r="F1551" s="159"/>
      <c r="G1551" s="160"/>
      <c r="H1551" s="159"/>
      <c r="I1551" s="159"/>
      <c r="K1551" s="161"/>
      <c r="S1551" s="157"/>
    </row>
    <row r="1552" spans="1:19" s="158" customFormat="1" x14ac:dyDescent="0.2">
      <c r="A1552" s="157"/>
      <c r="E1552" s="159"/>
      <c r="F1552" s="159"/>
      <c r="G1552" s="160"/>
      <c r="H1552" s="159"/>
      <c r="I1552" s="159"/>
      <c r="K1552" s="161"/>
      <c r="S1552" s="157"/>
    </row>
    <row r="1553" spans="1:19" s="158" customFormat="1" x14ac:dyDescent="0.2">
      <c r="A1553" s="157"/>
      <c r="E1553" s="159"/>
      <c r="F1553" s="159"/>
      <c r="G1553" s="160"/>
      <c r="H1553" s="159"/>
      <c r="I1553" s="159"/>
      <c r="K1553" s="161"/>
      <c r="S1553" s="157"/>
    </row>
    <row r="1554" spans="1:19" s="158" customFormat="1" x14ac:dyDescent="0.2">
      <c r="A1554" s="157"/>
      <c r="E1554" s="159"/>
      <c r="F1554" s="159"/>
      <c r="G1554" s="160"/>
      <c r="H1554" s="159"/>
      <c r="I1554" s="159"/>
      <c r="K1554" s="161"/>
      <c r="S1554" s="157"/>
    </row>
    <row r="1555" spans="1:19" s="158" customFormat="1" x14ac:dyDescent="0.2">
      <c r="A1555" s="157"/>
      <c r="E1555" s="159"/>
      <c r="F1555" s="159"/>
      <c r="G1555" s="160"/>
      <c r="H1555" s="159"/>
      <c r="I1555" s="159"/>
      <c r="K1555" s="161"/>
      <c r="S1555" s="157"/>
    </row>
    <row r="1556" spans="1:19" s="158" customFormat="1" x14ac:dyDescent="0.2">
      <c r="A1556" s="157"/>
      <c r="E1556" s="159"/>
      <c r="F1556" s="159"/>
      <c r="G1556" s="160"/>
      <c r="H1556" s="159"/>
      <c r="I1556" s="159"/>
      <c r="K1556" s="161"/>
      <c r="S1556" s="157"/>
    </row>
    <row r="1557" spans="1:19" s="158" customFormat="1" x14ac:dyDescent="0.2">
      <c r="A1557" s="157"/>
      <c r="E1557" s="159"/>
      <c r="F1557" s="159"/>
      <c r="G1557" s="160"/>
      <c r="H1557" s="159"/>
      <c r="I1557" s="159"/>
      <c r="K1557" s="161"/>
      <c r="S1557" s="157"/>
    </row>
    <row r="1558" spans="1:19" s="158" customFormat="1" x14ac:dyDescent="0.2">
      <c r="A1558" s="157"/>
      <c r="E1558" s="159"/>
      <c r="F1558" s="159"/>
      <c r="G1558" s="160"/>
      <c r="H1558" s="159"/>
      <c r="I1558" s="159"/>
      <c r="K1558" s="161"/>
      <c r="S1558" s="157"/>
    </row>
    <row r="1559" spans="1:19" s="158" customFormat="1" x14ac:dyDescent="0.2">
      <c r="A1559" s="157"/>
      <c r="E1559" s="159"/>
      <c r="F1559" s="159"/>
      <c r="G1559" s="160"/>
      <c r="H1559" s="159"/>
      <c r="I1559" s="159"/>
      <c r="K1559" s="161"/>
      <c r="S1559" s="157"/>
    </row>
    <row r="1560" spans="1:19" s="158" customFormat="1" x14ac:dyDescent="0.2">
      <c r="A1560" s="157"/>
      <c r="E1560" s="159"/>
      <c r="F1560" s="159"/>
      <c r="G1560" s="160"/>
      <c r="H1560" s="159"/>
      <c r="I1560" s="159"/>
      <c r="K1560" s="161"/>
      <c r="S1560" s="157"/>
    </row>
    <row r="1561" spans="1:19" s="158" customFormat="1" x14ac:dyDescent="0.2">
      <c r="A1561" s="157"/>
      <c r="E1561" s="159"/>
      <c r="F1561" s="159"/>
      <c r="G1561" s="160"/>
      <c r="H1561" s="159"/>
      <c r="I1561" s="159"/>
      <c r="K1561" s="161"/>
      <c r="S1561" s="157"/>
    </row>
    <row r="1562" spans="1:19" s="158" customFormat="1" x14ac:dyDescent="0.2">
      <c r="A1562" s="157"/>
      <c r="E1562" s="159"/>
      <c r="F1562" s="159"/>
      <c r="G1562" s="160"/>
      <c r="H1562" s="159"/>
      <c r="I1562" s="159"/>
      <c r="K1562" s="161"/>
      <c r="S1562" s="157"/>
    </row>
    <row r="1563" spans="1:19" s="158" customFormat="1" x14ac:dyDescent="0.2">
      <c r="A1563" s="157"/>
      <c r="E1563" s="159"/>
      <c r="F1563" s="159"/>
      <c r="G1563" s="160"/>
      <c r="H1563" s="159"/>
      <c r="I1563" s="159"/>
      <c r="K1563" s="161"/>
      <c r="S1563" s="157"/>
    </row>
    <row r="1564" spans="1:19" s="158" customFormat="1" x14ac:dyDescent="0.2">
      <c r="A1564" s="157"/>
      <c r="E1564" s="159"/>
      <c r="F1564" s="159"/>
      <c r="G1564" s="160"/>
      <c r="H1564" s="159"/>
      <c r="I1564" s="159"/>
      <c r="K1564" s="161"/>
      <c r="S1564" s="157"/>
    </row>
    <row r="1565" spans="1:19" s="158" customFormat="1" x14ac:dyDescent="0.2">
      <c r="A1565" s="157"/>
      <c r="E1565" s="159"/>
      <c r="F1565" s="159"/>
      <c r="G1565" s="160"/>
      <c r="H1565" s="159"/>
      <c r="I1565" s="159"/>
      <c r="K1565" s="161"/>
      <c r="S1565" s="157"/>
    </row>
    <row r="1566" spans="1:19" s="158" customFormat="1" x14ac:dyDescent="0.2">
      <c r="A1566" s="157"/>
      <c r="E1566" s="159"/>
      <c r="F1566" s="159"/>
      <c r="G1566" s="160"/>
      <c r="H1566" s="159"/>
      <c r="I1566" s="159"/>
      <c r="K1566" s="161"/>
      <c r="S1566" s="157"/>
    </row>
    <row r="1567" spans="1:19" s="158" customFormat="1" x14ac:dyDescent="0.2">
      <c r="A1567" s="157"/>
      <c r="E1567" s="159"/>
      <c r="F1567" s="159"/>
      <c r="G1567" s="160"/>
      <c r="H1567" s="159"/>
      <c r="I1567" s="159"/>
      <c r="K1567" s="161"/>
      <c r="S1567" s="157"/>
    </row>
    <row r="1568" spans="1:19" s="158" customFormat="1" x14ac:dyDescent="0.2">
      <c r="A1568" s="157"/>
      <c r="E1568" s="159"/>
      <c r="F1568" s="159"/>
      <c r="G1568" s="160"/>
      <c r="H1568" s="159"/>
      <c r="I1568" s="159"/>
      <c r="K1568" s="161"/>
      <c r="S1568" s="157"/>
    </row>
    <row r="1569" spans="1:19" s="158" customFormat="1" x14ac:dyDescent="0.2">
      <c r="A1569" s="157"/>
      <c r="E1569" s="159"/>
      <c r="F1569" s="159"/>
      <c r="G1569" s="160"/>
      <c r="H1569" s="159"/>
      <c r="I1569" s="159"/>
      <c r="K1569" s="161"/>
      <c r="S1569" s="157"/>
    </row>
    <row r="1570" spans="1:19" s="158" customFormat="1" x14ac:dyDescent="0.2">
      <c r="A1570" s="157"/>
      <c r="E1570" s="159"/>
      <c r="F1570" s="159"/>
      <c r="G1570" s="160"/>
      <c r="H1570" s="159"/>
      <c r="I1570" s="159"/>
      <c r="K1570" s="161"/>
      <c r="S1570" s="157"/>
    </row>
    <row r="1571" spans="1:19" s="158" customFormat="1" x14ac:dyDescent="0.2">
      <c r="A1571" s="157"/>
      <c r="E1571" s="159"/>
      <c r="F1571" s="159"/>
      <c r="G1571" s="160"/>
      <c r="H1571" s="159"/>
      <c r="I1571" s="159"/>
      <c r="K1571" s="161"/>
      <c r="S1571" s="157"/>
    </row>
    <row r="1572" spans="1:19" s="158" customFormat="1" x14ac:dyDescent="0.2">
      <c r="A1572" s="157"/>
      <c r="E1572" s="159"/>
      <c r="F1572" s="159"/>
      <c r="G1572" s="160"/>
      <c r="H1572" s="159"/>
      <c r="I1572" s="159"/>
      <c r="K1572" s="161"/>
      <c r="S1572" s="157"/>
    </row>
    <row r="1573" spans="1:19" s="158" customFormat="1" x14ac:dyDescent="0.2">
      <c r="A1573" s="157"/>
      <c r="E1573" s="159"/>
      <c r="F1573" s="159"/>
      <c r="G1573" s="160"/>
      <c r="H1573" s="159"/>
      <c r="I1573" s="159"/>
      <c r="K1573" s="161"/>
      <c r="S1573" s="157"/>
    </row>
    <row r="1574" spans="1:19" s="158" customFormat="1" x14ac:dyDescent="0.2">
      <c r="A1574" s="157"/>
      <c r="E1574" s="159"/>
      <c r="F1574" s="159"/>
      <c r="G1574" s="160"/>
      <c r="H1574" s="159"/>
      <c r="I1574" s="159"/>
      <c r="K1574" s="161"/>
      <c r="S1574" s="157"/>
    </row>
    <row r="1575" spans="1:19" s="158" customFormat="1" x14ac:dyDescent="0.2">
      <c r="A1575" s="157"/>
      <c r="E1575" s="159"/>
      <c r="F1575" s="159"/>
      <c r="G1575" s="160"/>
      <c r="H1575" s="159"/>
      <c r="I1575" s="159"/>
      <c r="K1575" s="161"/>
      <c r="S1575" s="157"/>
    </row>
    <row r="1576" spans="1:19" s="158" customFormat="1" x14ac:dyDescent="0.2">
      <c r="A1576" s="157"/>
      <c r="E1576" s="159"/>
      <c r="F1576" s="159"/>
      <c r="G1576" s="160"/>
      <c r="H1576" s="159"/>
      <c r="I1576" s="159"/>
      <c r="K1576" s="161"/>
      <c r="S1576" s="157"/>
    </row>
    <row r="1577" spans="1:19" s="158" customFormat="1" x14ac:dyDescent="0.2">
      <c r="A1577" s="157"/>
      <c r="E1577" s="159"/>
      <c r="F1577" s="159"/>
      <c r="G1577" s="160"/>
      <c r="H1577" s="159"/>
      <c r="I1577" s="159"/>
      <c r="K1577" s="161"/>
      <c r="S1577" s="157"/>
    </row>
    <row r="1578" spans="1:19" s="158" customFormat="1" x14ac:dyDescent="0.2">
      <c r="A1578" s="157"/>
      <c r="E1578" s="159"/>
      <c r="F1578" s="159"/>
      <c r="G1578" s="160"/>
      <c r="H1578" s="159"/>
      <c r="I1578" s="159"/>
      <c r="K1578" s="161"/>
      <c r="S1578" s="157"/>
    </row>
    <row r="1579" spans="1:19" s="158" customFormat="1" x14ac:dyDescent="0.2">
      <c r="A1579" s="157"/>
      <c r="E1579" s="159"/>
      <c r="F1579" s="159"/>
      <c r="G1579" s="160"/>
      <c r="H1579" s="159"/>
      <c r="I1579" s="159"/>
      <c r="K1579" s="161"/>
      <c r="S1579" s="157"/>
    </row>
    <row r="1580" spans="1:19" s="158" customFormat="1" x14ac:dyDescent="0.2">
      <c r="A1580" s="157"/>
      <c r="E1580" s="159"/>
      <c r="F1580" s="159"/>
      <c r="G1580" s="160"/>
      <c r="H1580" s="159"/>
      <c r="I1580" s="159"/>
      <c r="K1580" s="161"/>
      <c r="S1580" s="157"/>
    </row>
    <row r="1581" spans="1:19" s="158" customFormat="1" x14ac:dyDescent="0.2">
      <c r="A1581" s="157"/>
      <c r="E1581" s="159"/>
      <c r="F1581" s="159"/>
      <c r="G1581" s="160"/>
      <c r="H1581" s="159"/>
      <c r="I1581" s="159"/>
      <c r="K1581" s="161"/>
      <c r="S1581" s="157"/>
    </row>
    <row r="1582" spans="1:19" s="158" customFormat="1" x14ac:dyDescent="0.2">
      <c r="A1582" s="157"/>
      <c r="E1582" s="159"/>
      <c r="F1582" s="159"/>
      <c r="G1582" s="160"/>
      <c r="H1582" s="159"/>
      <c r="I1582" s="159"/>
      <c r="K1582" s="161"/>
      <c r="S1582" s="157"/>
    </row>
    <row r="1583" spans="1:19" s="158" customFormat="1" x14ac:dyDescent="0.2">
      <c r="A1583" s="157"/>
      <c r="E1583" s="159"/>
      <c r="F1583" s="159"/>
      <c r="G1583" s="160"/>
      <c r="H1583" s="159"/>
      <c r="I1583" s="159"/>
      <c r="K1583" s="161"/>
      <c r="S1583" s="157"/>
    </row>
    <row r="1584" spans="1:19" s="158" customFormat="1" x14ac:dyDescent="0.2">
      <c r="A1584" s="157"/>
      <c r="E1584" s="159"/>
      <c r="F1584" s="159"/>
      <c r="G1584" s="160"/>
      <c r="H1584" s="159"/>
      <c r="I1584" s="159"/>
      <c r="K1584" s="161"/>
      <c r="S1584" s="157"/>
    </row>
    <row r="1585" spans="1:19" s="158" customFormat="1" x14ac:dyDescent="0.2">
      <c r="A1585" s="157"/>
      <c r="E1585" s="159"/>
      <c r="F1585" s="159"/>
      <c r="G1585" s="160"/>
      <c r="H1585" s="159"/>
      <c r="I1585" s="159"/>
      <c r="K1585" s="161"/>
      <c r="S1585" s="157"/>
    </row>
    <row r="1586" spans="1:19" s="158" customFormat="1" x14ac:dyDescent="0.2">
      <c r="A1586" s="157"/>
      <c r="E1586" s="159"/>
      <c r="F1586" s="159"/>
      <c r="G1586" s="160"/>
      <c r="H1586" s="159"/>
      <c r="I1586" s="159"/>
      <c r="K1586" s="161"/>
      <c r="S1586" s="157"/>
    </row>
    <row r="1587" spans="1:19" s="158" customFormat="1" x14ac:dyDescent="0.2">
      <c r="A1587" s="157"/>
      <c r="E1587" s="159"/>
      <c r="F1587" s="159"/>
      <c r="G1587" s="160"/>
      <c r="H1587" s="159"/>
      <c r="I1587" s="159"/>
      <c r="K1587" s="161"/>
      <c r="S1587" s="157"/>
    </row>
    <row r="1588" spans="1:19" s="158" customFormat="1" x14ac:dyDescent="0.2">
      <c r="A1588" s="157"/>
      <c r="E1588" s="159"/>
      <c r="F1588" s="159"/>
      <c r="G1588" s="160"/>
      <c r="H1588" s="159"/>
      <c r="I1588" s="159"/>
      <c r="K1588" s="161"/>
      <c r="S1588" s="157"/>
    </row>
    <row r="1589" spans="1:19" s="158" customFormat="1" x14ac:dyDescent="0.2">
      <c r="A1589" s="157"/>
      <c r="E1589" s="159"/>
      <c r="F1589" s="159"/>
      <c r="G1589" s="160"/>
      <c r="H1589" s="159"/>
      <c r="I1589" s="159"/>
      <c r="K1589" s="161"/>
      <c r="S1589" s="157"/>
    </row>
    <row r="1590" spans="1:19" s="158" customFormat="1" x14ac:dyDescent="0.2">
      <c r="A1590" s="157"/>
      <c r="E1590" s="159"/>
      <c r="F1590" s="159"/>
      <c r="G1590" s="160"/>
      <c r="H1590" s="159"/>
      <c r="I1590" s="159"/>
      <c r="K1590" s="161"/>
      <c r="S1590" s="157"/>
    </row>
    <row r="1591" spans="1:19" s="158" customFormat="1" x14ac:dyDescent="0.2">
      <c r="A1591" s="157"/>
      <c r="E1591" s="159"/>
      <c r="F1591" s="159"/>
      <c r="G1591" s="160"/>
      <c r="H1591" s="159"/>
      <c r="I1591" s="159"/>
      <c r="K1591" s="161"/>
      <c r="S1591" s="157"/>
    </row>
    <row r="1592" spans="1:19" s="158" customFormat="1" x14ac:dyDescent="0.2">
      <c r="A1592" s="157"/>
      <c r="E1592" s="159"/>
      <c r="F1592" s="159"/>
      <c r="G1592" s="160"/>
      <c r="H1592" s="159"/>
      <c r="I1592" s="159"/>
      <c r="K1592" s="161"/>
      <c r="S1592" s="157"/>
    </row>
    <row r="1593" spans="1:19" s="158" customFormat="1" x14ac:dyDescent="0.2">
      <c r="A1593" s="157"/>
      <c r="E1593" s="159"/>
      <c r="F1593" s="159"/>
      <c r="G1593" s="160"/>
      <c r="H1593" s="159"/>
      <c r="I1593" s="159"/>
      <c r="K1593" s="161"/>
      <c r="S1593" s="157"/>
    </row>
    <row r="1594" spans="1:19" s="158" customFormat="1" x14ac:dyDescent="0.2">
      <c r="A1594" s="157"/>
      <c r="E1594" s="159"/>
      <c r="F1594" s="159"/>
      <c r="G1594" s="160"/>
      <c r="H1594" s="159"/>
      <c r="I1594" s="159"/>
      <c r="K1594" s="161"/>
      <c r="S1594" s="157"/>
    </row>
    <row r="1595" spans="1:19" s="158" customFormat="1" x14ac:dyDescent="0.2">
      <c r="A1595" s="157"/>
      <c r="E1595" s="159"/>
      <c r="F1595" s="159"/>
      <c r="G1595" s="160"/>
      <c r="H1595" s="159"/>
      <c r="I1595" s="159"/>
      <c r="K1595" s="161"/>
      <c r="S1595" s="157"/>
    </row>
    <row r="1596" spans="1:19" s="158" customFormat="1" x14ac:dyDescent="0.2">
      <c r="A1596" s="157"/>
      <c r="E1596" s="159"/>
      <c r="F1596" s="159"/>
      <c r="G1596" s="160"/>
      <c r="H1596" s="159"/>
      <c r="I1596" s="159"/>
      <c r="K1596" s="161"/>
      <c r="S1596" s="157"/>
    </row>
    <row r="1597" spans="1:19" s="158" customFormat="1" x14ac:dyDescent="0.2">
      <c r="A1597" s="157"/>
      <c r="E1597" s="159"/>
      <c r="F1597" s="159"/>
      <c r="G1597" s="160"/>
      <c r="H1597" s="159"/>
      <c r="I1597" s="159"/>
      <c r="K1597" s="161"/>
      <c r="S1597" s="157"/>
    </row>
    <row r="1598" spans="1:19" s="158" customFormat="1" x14ac:dyDescent="0.2">
      <c r="A1598" s="157"/>
      <c r="E1598" s="159"/>
      <c r="F1598" s="159"/>
      <c r="G1598" s="160"/>
      <c r="H1598" s="159"/>
      <c r="I1598" s="159"/>
      <c r="K1598" s="161"/>
      <c r="S1598" s="157"/>
    </row>
    <row r="1599" spans="1:19" s="158" customFormat="1" x14ac:dyDescent="0.2">
      <c r="A1599" s="157"/>
      <c r="E1599" s="159"/>
      <c r="F1599" s="159"/>
      <c r="G1599" s="160"/>
      <c r="H1599" s="159"/>
      <c r="I1599" s="159"/>
      <c r="K1599" s="161"/>
      <c r="S1599" s="157"/>
    </row>
    <row r="1600" spans="1:19" s="158" customFormat="1" x14ac:dyDescent="0.2">
      <c r="A1600" s="157"/>
      <c r="E1600" s="159"/>
      <c r="F1600" s="159"/>
      <c r="G1600" s="160"/>
      <c r="H1600" s="159"/>
      <c r="I1600" s="159"/>
      <c r="K1600" s="161"/>
      <c r="S1600" s="157"/>
    </row>
    <row r="1601" spans="1:19" s="158" customFormat="1" x14ac:dyDescent="0.2">
      <c r="A1601" s="157"/>
      <c r="E1601" s="159"/>
      <c r="F1601" s="159"/>
      <c r="G1601" s="160"/>
      <c r="H1601" s="159"/>
      <c r="I1601" s="159"/>
      <c r="K1601" s="161"/>
      <c r="S1601" s="157"/>
    </row>
    <row r="1602" spans="1:19" s="158" customFormat="1" x14ac:dyDescent="0.2">
      <c r="A1602" s="157"/>
      <c r="E1602" s="159"/>
      <c r="F1602" s="159"/>
      <c r="G1602" s="160"/>
      <c r="H1602" s="159"/>
      <c r="I1602" s="159"/>
      <c r="K1602" s="161"/>
      <c r="S1602" s="157"/>
    </row>
    <row r="1603" spans="1:19" s="158" customFormat="1" x14ac:dyDescent="0.2">
      <c r="A1603" s="157"/>
      <c r="E1603" s="159"/>
      <c r="F1603" s="159"/>
      <c r="G1603" s="160"/>
      <c r="H1603" s="159"/>
      <c r="I1603" s="159"/>
      <c r="K1603" s="161"/>
      <c r="S1603" s="157"/>
    </row>
    <row r="1604" spans="1:19" s="158" customFormat="1" x14ac:dyDescent="0.2">
      <c r="A1604" s="157"/>
      <c r="E1604" s="159"/>
      <c r="F1604" s="159"/>
      <c r="G1604" s="160"/>
      <c r="H1604" s="159"/>
      <c r="I1604" s="159"/>
      <c r="K1604" s="161"/>
      <c r="S1604" s="157"/>
    </row>
    <row r="1605" spans="1:19" s="158" customFormat="1" x14ac:dyDescent="0.2">
      <c r="A1605" s="157"/>
      <c r="E1605" s="159"/>
      <c r="F1605" s="159"/>
      <c r="G1605" s="160"/>
      <c r="H1605" s="159"/>
      <c r="I1605" s="159"/>
      <c r="K1605" s="161"/>
      <c r="S1605" s="157"/>
    </row>
    <row r="1606" spans="1:19" s="158" customFormat="1" x14ac:dyDescent="0.2">
      <c r="A1606" s="157"/>
      <c r="E1606" s="159"/>
      <c r="F1606" s="159"/>
      <c r="G1606" s="160"/>
      <c r="H1606" s="159"/>
      <c r="I1606" s="159"/>
      <c r="K1606" s="161"/>
      <c r="S1606" s="157"/>
    </row>
    <row r="1607" spans="1:19" s="158" customFormat="1" x14ac:dyDescent="0.2">
      <c r="A1607" s="157"/>
      <c r="E1607" s="159"/>
      <c r="F1607" s="159"/>
      <c r="G1607" s="160"/>
      <c r="H1607" s="159"/>
      <c r="I1607" s="159"/>
      <c r="K1607" s="161"/>
      <c r="S1607" s="157"/>
    </row>
    <row r="1608" spans="1:19" s="158" customFormat="1" x14ac:dyDescent="0.2">
      <c r="A1608" s="157"/>
      <c r="E1608" s="159"/>
      <c r="F1608" s="159"/>
      <c r="G1608" s="160"/>
      <c r="H1608" s="159"/>
      <c r="I1608" s="159"/>
      <c r="K1608" s="161"/>
      <c r="S1608" s="157"/>
    </row>
    <row r="1609" spans="1:19" s="158" customFormat="1" x14ac:dyDescent="0.2">
      <c r="A1609" s="157"/>
      <c r="E1609" s="159"/>
      <c r="F1609" s="159"/>
      <c r="G1609" s="160"/>
      <c r="H1609" s="159"/>
      <c r="I1609" s="159"/>
      <c r="K1609" s="161"/>
      <c r="S1609" s="157"/>
    </row>
    <row r="1610" spans="1:19" s="158" customFormat="1" x14ac:dyDescent="0.2">
      <c r="A1610" s="157"/>
      <c r="E1610" s="159"/>
      <c r="F1610" s="159"/>
      <c r="G1610" s="160"/>
      <c r="H1610" s="159"/>
      <c r="I1610" s="159"/>
      <c r="K1610" s="161"/>
      <c r="S1610" s="157"/>
    </row>
    <row r="1611" spans="1:19" s="158" customFormat="1" x14ac:dyDescent="0.2">
      <c r="A1611" s="157"/>
      <c r="E1611" s="159"/>
      <c r="F1611" s="159"/>
      <c r="G1611" s="160"/>
      <c r="H1611" s="159"/>
      <c r="I1611" s="159"/>
      <c r="K1611" s="161"/>
      <c r="S1611" s="157"/>
    </row>
    <row r="1612" spans="1:19" s="158" customFormat="1" x14ac:dyDescent="0.2">
      <c r="A1612" s="157"/>
      <c r="E1612" s="159"/>
      <c r="F1612" s="159"/>
      <c r="G1612" s="160"/>
      <c r="H1612" s="159"/>
      <c r="I1612" s="159"/>
      <c r="K1612" s="161"/>
      <c r="S1612" s="157"/>
    </row>
    <row r="1613" spans="1:19" s="158" customFormat="1" x14ac:dyDescent="0.2">
      <c r="A1613" s="157"/>
      <c r="E1613" s="159"/>
      <c r="F1613" s="159"/>
      <c r="G1613" s="160"/>
      <c r="H1613" s="159"/>
      <c r="I1613" s="159"/>
      <c r="K1613" s="161"/>
      <c r="S1613" s="157"/>
    </row>
    <row r="1614" spans="1:19" s="158" customFormat="1" x14ac:dyDescent="0.2">
      <c r="A1614" s="157"/>
      <c r="E1614" s="159"/>
      <c r="F1614" s="159"/>
      <c r="G1614" s="160"/>
      <c r="H1614" s="159"/>
      <c r="I1614" s="159"/>
      <c r="K1614" s="161"/>
      <c r="S1614" s="157"/>
    </row>
    <row r="1615" spans="1:19" s="158" customFormat="1" x14ac:dyDescent="0.2">
      <c r="A1615" s="157"/>
      <c r="E1615" s="159"/>
      <c r="F1615" s="159"/>
      <c r="G1615" s="160"/>
      <c r="H1615" s="159"/>
      <c r="I1615" s="159"/>
      <c r="K1615" s="161"/>
      <c r="S1615" s="157"/>
    </row>
    <row r="1616" spans="1:19" s="158" customFormat="1" x14ac:dyDescent="0.2">
      <c r="A1616" s="157"/>
      <c r="E1616" s="159"/>
      <c r="F1616" s="159"/>
      <c r="G1616" s="160"/>
      <c r="H1616" s="159"/>
      <c r="I1616" s="159"/>
      <c r="K1616" s="161"/>
      <c r="S1616" s="157"/>
    </row>
    <row r="1617" spans="1:19" s="158" customFormat="1" x14ac:dyDescent="0.2">
      <c r="A1617" s="157"/>
      <c r="E1617" s="159"/>
      <c r="F1617" s="159"/>
      <c r="G1617" s="160"/>
      <c r="H1617" s="159"/>
      <c r="I1617" s="159"/>
      <c r="K1617" s="161"/>
      <c r="S1617" s="157"/>
    </row>
    <row r="1618" spans="1:19" s="158" customFormat="1" x14ac:dyDescent="0.2">
      <c r="A1618" s="157"/>
      <c r="E1618" s="159"/>
      <c r="F1618" s="159"/>
      <c r="G1618" s="160"/>
      <c r="H1618" s="159"/>
      <c r="I1618" s="159"/>
      <c r="K1618" s="161"/>
      <c r="S1618" s="157"/>
    </row>
    <row r="1619" spans="1:19" s="158" customFormat="1" x14ac:dyDescent="0.2">
      <c r="A1619" s="157"/>
      <c r="E1619" s="159"/>
      <c r="F1619" s="159"/>
      <c r="G1619" s="160"/>
      <c r="H1619" s="159"/>
      <c r="I1619" s="159"/>
      <c r="K1619" s="161"/>
      <c r="S1619" s="157"/>
    </row>
    <row r="1620" spans="1:19" s="158" customFormat="1" x14ac:dyDescent="0.2">
      <c r="A1620" s="157"/>
      <c r="E1620" s="159"/>
      <c r="F1620" s="159"/>
      <c r="G1620" s="160"/>
      <c r="H1620" s="159"/>
      <c r="I1620" s="159"/>
      <c r="K1620" s="161"/>
      <c r="S1620" s="157"/>
    </row>
    <row r="1621" spans="1:19" s="158" customFormat="1" x14ac:dyDescent="0.2">
      <c r="A1621" s="157"/>
      <c r="E1621" s="159"/>
      <c r="F1621" s="159"/>
      <c r="G1621" s="160"/>
      <c r="H1621" s="159"/>
      <c r="I1621" s="159"/>
      <c r="K1621" s="161"/>
      <c r="S1621" s="157"/>
    </row>
    <row r="1622" spans="1:19" s="158" customFormat="1" x14ac:dyDescent="0.2">
      <c r="A1622" s="157"/>
      <c r="E1622" s="159"/>
      <c r="F1622" s="159"/>
      <c r="G1622" s="160"/>
      <c r="H1622" s="159"/>
      <c r="I1622" s="159"/>
      <c r="K1622" s="161"/>
      <c r="S1622" s="157"/>
    </row>
    <row r="1623" spans="1:19" s="158" customFormat="1" x14ac:dyDescent="0.2">
      <c r="A1623" s="157"/>
      <c r="E1623" s="159"/>
      <c r="F1623" s="159"/>
      <c r="G1623" s="160"/>
      <c r="H1623" s="159"/>
      <c r="I1623" s="159"/>
      <c r="K1623" s="161"/>
      <c r="S1623" s="157"/>
    </row>
    <row r="1624" spans="1:19" s="158" customFormat="1" x14ac:dyDescent="0.2">
      <c r="A1624" s="157"/>
      <c r="E1624" s="159"/>
      <c r="F1624" s="159"/>
      <c r="G1624" s="160"/>
      <c r="H1624" s="159"/>
      <c r="I1624" s="159"/>
      <c r="K1624" s="161"/>
      <c r="S1624" s="157"/>
    </row>
    <row r="1625" spans="1:19" s="158" customFormat="1" x14ac:dyDescent="0.2">
      <c r="A1625" s="157"/>
      <c r="E1625" s="159"/>
      <c r="F1625" s="159"/>
      <c r="G1625" s="160"/>
      <c r="H1625" s="159"/>
      <c r="I1625" s="159"/>
      <c r="K1625" s="161"/>
      <c r="S1625" s="157"/>
    </row>
    <row r="1626" spans="1:19" s="158" customFormat="1" x14ac:dyDescent="0.2">
      <c r="A1626" s="157"/>
      <c r="E1626" s="159"/>
      <c r="F1626" s="159"/>
      <c r="G1626" s="160"/>
      <c r="H1626" s="159"/>
      <c r="I1626" s="159"/>
      <c r="K1626" s="161"/>
      <c r="S1626" s="157"/>
    </row>
    <row r="1627" spans="1:19" s="158" customFormat="1" x14ac:dyDescent="0.2">
      <c r="A1627" s="157"/>
      <c r="E1627" s="159"/>
      <c r="F1627" s="159"/>
      <c r="G1627" s="160"/>
      <c r="H1627" s="159"/>
      <c r="I1627" s="159"/>
      <c r="K1627" s="161"/>
      <c r="S1627" s="157"/>
    </row>
    <row r="1628" spans="1:19" s="158" customFormat="1" x14ac:dyDescent="0.2">
      <c r="A1628" s="157"/>
      <c r="E1628" s="159"/>
      <c r="F1628" s="159"/>
      <c r="G1628" s="160"/>
      <c r="H1628" s="159"/>
      <c r="I1628" s="159"/>
      <c r="K1628" s="161"/>
      <c r="S1628" s="157"/>
    </row>
    <row r="1629" spans="1:19" s="158" customFormat="1" x14ac:dyDescent="0.2">
      <c r="A1629" s="157"/>
      <c r="E1629" s="159"/>
      <c r="F1629" s="159"/>
      <c r="G1629" s="160"/>
      <c r="H1629" s="159"/>
      <c r="I1629" s="159"/>
      <c r="K1629" s="161"/>
      <c r="S1629" s="157"/>
    </row>
    <row r="1630" spans="1:19" s="158" customFormat="1" x14ac:dyDescent="0.2">
      <c r="A1630" s="157"/>
      <c r="E1630" s="159"/>
      <c r="F1630" s="159"/>
      <c r="G1630" s="160"/>
      <c r="H1630" s="159"/>
      <c r="I1630" s="159"/>
      <c r="K1630" s="161"/>
      <c r="S1630" s="157"/>
    </row>
    <row r="1631" spans="1:19" s="158" customFormat="1" x14ac:dyDescent="0.2">
      <c r="A1631" s="157"/>
      <c r="E1631" s="159"/>
      <c r="F1631" s="159"/>
      <c r="G1631" s="160"/>
      <c r="H1631" s="159"/>
      <c r="I1631" s="159"/>
      <c r="K1631" s="161"/>
      <c r="S1631" s="157"/>
    </row>
    <row r="1632" spans="1:19" s="158" customFormat="1" x14ac:dyDescent="0.2">
      <c r="A1632" s="157"/>
      <c r="E1632" s="159"/>
      <c r="F1632" s="159"/>
      <c r="G1632" s="160"/>
      <c r="H1632" s="159"/>
      <c r="I1632" s="159"/>
      <c r="K1632" s="161"/>
      <c r="S1632" s="157"/>
    </row>
    <row r="1633" spans="1:19" s="158" customFormat="1" x14ac:dyDescent="0.2">
      <c r="A1633" s="157"/>
      <c r="E1633" s="159"/>
      <c r="F1633" s="159"/>
      <c r="G1633" s="160"/>
      <c r="H1633" s="159"/>
      <c r="I1633" s="159"/>
      <c r="K1633" s="161"/>
      <c r="S1633" s="157"/>
    </row>
    <row r="1634" spans="1:19" s="158" customFormat="1" x14ac:dyDescent="0.2">
      <c r="A1634" s="157"/>
      <c r="E1634" s="159"/>
      <c r="F1634" s="159"/>
      <c r="G1634" s="160"/>
      <c r="H1634" s="159"/>
      <c r="I1634" s="159"/>
      <c r="K1634" s="161"/>
      <c r="S1634" s="157"/>
    </row>
    <row r="1635" spans="1:19" s="158" customFormat="1" x14ac:dyDescent="0.2">
      <c r="A1635" s="157"/>
      <c r="E1635" s="159"/>
      <c r="F1635" s="159"/>
      <c r="G1635" s="160"/>
      <c r="H1635" s="159"/>
      <c r="I1635" s="159"/>
      <c r="K1635" s="161"/>
      <c r="S1635" s="157"/>
    </row>
    <row r="1636" spans="1:19" s="158" customFormat="1" x14ac:dyDescent="0.2">
      <c r="A1636" s="157"/>
      <c r="E1636" s="159"/>
      <c r="F1636" s="159"/>
      <c r="G1636" s="160"/>
      <c r="H1636" s="159"/>
      <c r="I1636" s="159"/>
      <c r="K1636" s="161"/>
      <c r="S1636" s="157"/>
    </row>
    <row r="1637" spans="1:19" s="158" customFormat="1" x14ac:dyDescent="0.2">
      <c r="A1637" s="157"/>
      <c r="E1637" s="159"/>
      <c r="F1637" s="159"/>
      <c r="G1637" s="160"/>
      <c r="H1637" s="159"/>
      <c r="I1637" s="159"/>
      <c r="K1637" s="161"/>
      <c r="S1637" s="157"/>
    </row>
    <row r="1638" spans="1:19" s="158" customFormat="1" x14ac:dyDescent="0.2">
      <c r="A1638" s="157"/>
      <c r="E1638" s="159"/>
      <c r="F1638" s="159"/>
      <c r="G1638" s="160"/>
      <c r="H1638" s="159"/>
      <c r="I1638" s="159"/>
      <c r="K1638" s="161"/>
      <c r="S1638" s="157"/>
    </row>
    <row r="1639" spans="1:19" s="158" customFormat="1" x14ac:dyDescent="0.2">
      <c r="A1639" s="157"/>
      <c r="E1639" s="159"/>
      <c r="F1639" s="159"/>
      <c r="G1639" s="160"/>
      <c r="H1639" s="159"/>
      <c r="I1639" s="159"/>
      <c r="K1639" s="161"/>
      <c r="S1639" s="157"/>
    </row>
    <row r="1640" spans="1:19" s="158" customFormat="1" x14ac:dyDescent="0.2">
      <c r="A1640" s="157"/>
      <c r="E1640" s="159"/>
      <c r="F1640" s="159"/>
      <c r="G1640" s="160"/>
      <c r="H1640" s="159"/>
      <c r="I1640" s="159"/>
      <c r="K1640" s="161"/>
      <c r="S1640" s="157"/>
    </row>
    <row r="1641" spans="1:19" s="158" customFormat="1" x14ac:dyDescent="0.2">
      <c r="A1641" s="157"/>
      <c r="E1641" s="159"/>
      <c r="F1641" s="159"/>
      <c r="G1641" s="160"/>
      <c r="H1641" s="159"/>
      <c r="I1641" s="159"/>
      <c r="K1641" s="161"/>
      <c r="S1641" s="157"/>
    </row>
    <row r="1642" spans="1:19" s="158" customFormat="1" x14ac:dyDescent="0.2">
      <c r="A1642" s="157"/>
      <c r="E1642" s="159"/>
      <c r="F1642" s="159"/>
      <c r="G1642" s="160"/>
      <c r="H1642" s="159"/>
      <c r="I1642" s="159"/>
      <c r="K1642" s="161"/>
      <c r="S1642" s="157"/>
    </row>
    <row r="1643" spans="1:19" s="158" customFormat="1" x14ac:dyDescent="0.2">
      <c r="A1643" s="157"/>
      <c r="E1643" s="159"/>
      <c r="F1643" s="159"/>
      <c r="G1643" s="160"/>
      <c r="H1643" s="159"/>
      <c r="I1643" s="159"/>
      <c r="K1643" s="161"/>
      <c r="S1643" s="157"/>
    </row>
    <row r="1644" spans="1:19" s="158" customFormat="1" x14ac:dyDescent="0.2">
      <c r="A1644" s="157"/>
      <c r="E1644" s="159"/>
      <c r="F1644" s="159"/>
      <c r="G1644" s="160"/>
      <c r="H1644" s="159"/>
      <c r="I1644" s="159"/>
      <c r="K1644" s="161"/>
      <c r="S1644" s="157"/>
    </row>
    <row r="1645" spans="1:19" s="158" customFormat="1" x14ac:dyDescent="0.2">
      <c r="A1645" s="157"/>
      <c r="E1645" s="159"/>
      <c r="F1645" s="159"/>
      <c r="G1645" s="160"/>
      <c r="H1645" s="159"/>
      <c r="I1645" s="159"/>
      <c r="K1645" s="161"/>
      <c r="S1645" s="157"/>
    </row>
    <row r="1646" spans="1:19" s="158" customFormat="1" x14ac:dyDescent="0.2">
      <c r="A1646" s="157"/>
      <c r="E1646" s="159"/>
      <c r="F1646" s="159"/>
      <c r="G1646" s="160"/>
      <c r="H1646" s="159"/>
      <c r="I1646" s="159"/>
      <c r="K1646" s="161"/>
      <c r="S1646" s="157"/>
    </row>
    <row r="1647" spans="1:19" s="158" customFormat="1" x14ac:dyDescent="0.2">
      <c r="A1647" s="157"/>
      <c r="E1647" s="159"/>
      <c r="F1647" s="159"/>
      <c r="G1647" s="160"/>
      <c r="H1647" s="159"/>
      <c r="I1647" s="159"/>
      <c r="K1647" s="161"/>
      <c r="S1647" s="157"/>
    </row>
    <row r="1648" spans="1:19" s="158" customFormat="1" x14ac:dyDescent="0.2">
      <c r="A1648" s="157"/>
      <c r="E1648" s="159"/>
      <c r="F1648" s="159"/>
      <c r="G1648" s="160"/>
      <c r="H1648" s="159"/>
      <c r="I1648" s="159"/>
      <c r="K1648" s="161"/>
      <c r="S1648" s="157"/>
    </row>
    <row r="1649" spans="1:19" s="158" customFormat="1" x14ac:dyDescent="0.2">
      <c r="A1649" s="157"/>
      <c r="E1649" s="159"/>
      <c r="F1649" s="159"/>
      <c r="G1649" s="160"/>
      <c r="H1649" s="159"/>
      <c r="I1649" s="159"/>
      <c r="K1649" s="161"/>
      <c r="S1649" s="157"/>
    </row>
    <row r="1650" spans="1:19" s="158" customFormat="1" x14ac:dyDescent="0.2">
      <c r="A1650" s="157"/>
      <c r="E1650" s="159"/>
      <c r="F1650" s="159"/>
      <c r="G1650" s="160"/>
      <c r="H1650" s="159"/>
      <c r="I1650" s="159"/>
      <c r="K1650" s="161"/>
      <c r="S1650" s="157"/>
    </row>
    <row r="1651" spans="1:19" s="158" customFormat="1" x14ac:dyDescent="0.2">
      <c r="A1651" s="157"/>
      <c r="E1651" s="159"/>
      <c r="F1651" s="159"/>
      <c r="G1651" s="160"/>
      <c r="H1651" s="159"/>
      <c r="I1651" s="159"/>
      <c r="K1651" s="161"/>
      <c r="S1651" s="157"/>
    </row>
    <row r="1652" spans="1:19" s="158" customFormat="1" x14ac:dyDescent="0.2">
      <c r="A1652" s="157"/>
      <c r="E1652" s="159"/>
      <c r="F1652" s="159"/>
      <c r="G1652" s="160"/>
      <c r="H1652" s="159"/>
      <c r="I1652" s="159"/>
      <c r="K1652" s="161"/>
      <c r="S1652" s="157"/>
    </row>
    <row r="1653" spans="1:19" s="158" customFormat="1" x14ac:dyDescent="0.2">
      <c r="A1653" s="157"/>
      <c r="E1653" s="159"/>
      <c r="F1653" s="159"/>
      <c r="G1653" s="160"/>
      <c r="H1653" s="159"/>
      <c r="I1653" s="159"/>
      <c r="K1653" s="161"/>
      <c r="S1653" s="157"/>
    </row>
    <row r="1654" spans="1:19" s="158" customFormat="1" x14ac:dyDescent="0.2">
      <c r="A1654" s="157"/>
      <c r="E1654" s="159"/>
      <c r="F1654" s="159"/>
      <c r="G1654" s="160"/>
      <c r="H1654" s="159"/>
      <c r="I1654" s="159"/>
      <c r="K1654" s="161"/>
      <c r="S1654" s="157"/>
    </row>
    <row r="1655" spans="1:19" s="158" customFormat="1" x14ac:dyDescent="0.2">
      <c r="A1655" s="157"/>
      <c r="E1655" s="159"/>
      <c r="F1655" s="159"/>
      <c r="G1655" s="160"/>
      <c r="H1655" s="159"/>
      <c r="I1655" s="159"/>
      <c r="K1655" s="161"/>
      <c r="S1655" s="157"/>
    </row>
    <row r="1656" spans="1:19" s="158" customFormat="1" x14ac:dyDescent="0.2">
      <c r="A1656" s="157"/>
      <c r="E1656" s="159"/>
      <c r="F1656" s="159"/>
      <c r="G1656" s="160"/>
      <c r="H1656" s="159"/>
      <c r="I1656" s="159"/>
      <c r="K1656" s="161"/>
      <c r="S1656" s="157"/>
    </row>
    <row r="1657" spans="1:19" s="158" customFormat="1" x14ac:dyDescent="0.2">
      <c r="A1657" s="157"/>
      <c r="E1657" s="159"/>
      <c r="F1657" s="159"/>
      <c r="G1657" s="160"/>
      <c r="H1657" s="159"/>
      <c r="I1657" s="159"/>
      <c r="K1657" s="161"/>
      <c r="S1657" s="157"/>
    </row>
    <row r="1658" spans="1:19" s="158" customFormat="1" x14ac:dyDescent="0.2">
      <c r="A1658" s="157"/>
      <c r="E1658" s="159"/>
      <c r="F1658" s="159"/>
      <c r="G1658" s="160"/>
      <c r="H1658" s="159"/>
      <c r="I1658" s="159"/>
      <c r="K1658" s="161"/>
      <c r="S1658" s="157"/>
    </row>
    <row r="1659" spans="1:19" s="158" customFormat="1" x14ac:dyDescent="0.2">
      <c r="A1659" s="157"/>
      <c r="E1659" s="159"/>
      <c r="F1659" s="159"/>
      <c r="G1659" s="160"/>
      <c r="H1659" s="159"/>
      <c r="I1659" s="159"/>
      <c r="K1659" s="161"/>
      <c r="S1659" s="157"/>
    </row>
    <row r="1660" spans="1:19" s="158" customFormat="1" x14ac:dyDescent="0.2">
      <c r="A1660" s="157"/>
      <c r="E1660" s="159"/>
      <c r="F1660" s="159"/>
      <c r="G1660" s="160"/>
      <c r="H1660" s="159"/>
      <c r="I1660" s="159"/>
      <c r="K1660" s="161"/>
      <c r="S1660" s="157"/>
    </row>
    <row r="1661" spans="1:19" s="158" customFormat="1" x14ac:dyDescent="0.2">
      <c r="A1661" s="157"/>
      <c r="E1661" s="159"/>
      <c r="F1661" s="159"/>
      <c r="G1661" s="160"/>
      <c r="H1661" s="159"/>
      <c r="I1661" s="159"/>
      <c r="K1661" s="161"/>
      <c r="S1661" s="157"/>
    </row>
    <row r="1662" spans="1:19" s="158" customFormat="1" x14ac:dyDescent="0.2">
      <c r="A1662" s="157"/>
      <c r="E1662" s="159"/>
      <c r="F1662" s="159"/>
      <c r="G1662" s="160"/>
      <c r="H1662" s="159"/>
      <c r="I1662" s="159"/>
      <c r="K1662" s="161"/>
      <c r="S1662" s="157"/>
    </row>
    <row r="1663" spans="1:19" s="158" customFormat="1" x14ac:dyDescent="0.2">
      <c r="A1663" s="157"/>
      <c r="E1663" s="159"/>
      <c r="F1663" s="159"/>
      <c r="G1663" s="160"/>
      <c r="H1663" s="159"/>
      <c r="I1663" s="159"/>
      <c r="K1663" s="161"/>
      <c r="S1663" s="157"/>
    </row>
    <row r="1664" spans="1:19" s="158" customFormat="1" x14ac:dyDescent="0.2">
      <c r="A1664" s="157"/>
      <c r="E1664" s="159"/>
      <c r="F1664" s="159"/>
      <c r="G1664" s="160"/>
      <c r="H1664" s="159"/>
      <c r="I1664" s="159"/>
      <c r="K1664" s="161"/>
      <c r="S1664" s="157"/>
    </row>
    <row r="1665" spans="1:19" s="158" customFormat="1" x14ac:dyDescent="0.2">
      <c r="A1665" s="157"/>
      <c r="E1665" s="159"/>
      <c r="F1665" s="159"/>
      <c r="G1665" s="160"/>
      <c r="H1665" s="159"/>
      <c r="I1665" s="159"/>
      <c r="K1665" s="161"/>
      <c r="S1665" s="157"/>
    </row>
    <row r="1666" spans="1:19" s="158" customFormat="1" x14ac:dyDescent="0.2">
      <c r="A1666" s="157"/>
      <c r="E1666" s="159"/>
      <c r="F1666" s="159"/>
      <c r="G1666" s="160"/>
      <c r="H1666" s="159"/>
      <c r="I1666" s="159"/>
      <c r="K1666" s="161"/>
      <c r="S1666" s="157"/>
    </row>
    <row r="1667" spans="1:19" s="158" customFormat="1" x14ac:dyDescent="0.2">
      <c r="A1667" s="157"/>
      <c r="E1667" s="159"/>
      <c r="F1667" s="159"/>
      <c r="G1667" s="160"/>
      <c r="H1667" s="159"/>
      <c r="I1667" s="159"/>
      <c r="K1667" s="161"/>
      <c r="S1667" s="157"/>
    </row>
    <row r="1668" spans="1:19" s="158" customFormat="1" x14ac:dyDescent="0.2">
      <c r="A1668" s="157"/>
      <c r="E1668" s="159"/>
      <c r="F1668" s="159"/>
      <c r="G1668" s="160"/>
      <c r="H1668" s="159"/>
      <c r="I1668" s="159"/>
      <c r="K1668" s="161"/>
      <c r="S1668" s="157"/>
    </row>
    <row r="1669" spans="1:19" s="158" customFormat="1" x14ac:dyDescent="0.2">
      <c r="A1669" s="157"/>
      <c r="E1669" s="159"/>
      <c r="F1669" s="159"/>
      <c r="G1669" s="160"/>
      <c r="H1669" s="159"/>
      <c r="I1669" s="159"/>
      <c r="K1669" s="161"/>
      <c r="S1669" s="157"/>
    </row>
    <row r="1670" spans="1:19" s="158" customFormat="1" x14ac:dyDescent="0.2">
      <c r="A1670" s="157"/>
      <c r="E1670" s="159"/>
      <c r="F1670" s="159"/>
      <c r="G1670" s="160"/>
      <c r="H1670" s="159"/>
      <c r="I1670" s="159"/>
      <c r="K1670" s="161"/>
      <c r="S1670" s="157"/>
    </row>
    <row r="1671" spans="1:19" s="158" customFormat="1" x14ac:dyDescent="0.2">
      <c r="A1671" s="157"/>
      <c r="E1671" s="159"/>
      <c r="F1671" s="159"/>
      <c r="G1671" s="160"/>
      <c r="H1671" s="159"/>
      <c r="I1671" s="159"/>
      <c r="K1671" s="161"/>
      <c r="S1671" s="157"/>
    </row>
    <row r="1672" spans="1:19" s="158" customFormat="1" x14ac:dyDescent="0.2">
      <c r="A1672" s="157"/>
      <c r="E1672" s="159"/>
      <c r="F1672" s="159"/>
      <c r="G1672" s="160"/>
      <c r="H1672" s="159"/>
      <c r="I1672" s="159"/>
      <c r="K1672" s="161"/>
      <c r="S1672" s="157"/>
    </row>
    <row r="1673" spans="1:19" s="158" customFormat="1" x14ac:dyDescent="0.2">
      <c r="A1673" s="157"/>
      <c r="E1673" s="159"/>
      <c r="F1673" s="159"/>
      <c r="G1673" s="160"/>
      <c r="H1673" s="159"/>
      <c r="I1673" s="159"/>
      <c r="K1673" s="161"/>
      <c r="S1673" s="157"/>
    </row>
    <row r="1674" spans="1:19" s="158" customFormat="1" x14ac:dyDescent="0.2">
      <c r="A1674" s="157"/>
      <c r="E1674" s="159"/>
      <c r="F1674" s="159"/>
      <c r="G1674" s="160"/>
      <c r="H1674" s="159"/>
      <c r="I1674" s="159"/>
      <c r="K1674" s="161"/>
      <c r="S1674" s="157"/>
    </row>
    <row r="1675" spans="1:19" s="158" customFormat="1" x14ac:dyDescent="0.2">
      <c r="A1675" s="157"/>
      <c r="E1675" s="159"/>
      <c r="F1675" s="159"/>
      <c r="G1675" s="160"/>
      <c r="H1675" s="159"/>
      <c r="I1675" s="159"/>
      <c r="K1675" s="161"/>
      <c r="S1675" s="157"/>
    </row>
    <row r="1676" spans="1:19" s="158" customFormat="1" x14ac:dyDescent="0.2">
      <c r="A1676" s="157"/>
      <c r="E1676" s="159"/>
      <c r="F1676" s="159"/>
      <c r="G1676" s="160"/>
      <c r="H1676" s="159"/>
      <c r="I1676" s="159"/>
      <c r="K1676" s="161"/>
      <c r="S1676" s="157"/>
    </row>
    <row r="1677" spans="1:19" s="158" customFormat="1" x14ac:dyDescent="0.2">
      <c r="A1677" s="157"/>
      <c r="E1677" s="159"/>
      <c r="F1677" s="159"/>
      <c r="G1677" s="160"/>
      <c r="H1677" s="159"/>
      <c r="I1677" s="159"/>
      <c r="K1677" s="161"/>
      <c r="S1677" s="157"/>
    </row>
    <row r="1678" spans="1:19" s="158" customFormat="1" x14ac:dyDescent="0.2">
      <c r="A1678" s="157"/>
      <c r="E1678" s="159"/>
      <c r="F1678" s="159"/>
      <c r="G1678" s="160"/>
      <c r="H1678" s="159"/>
      <c r="I1678" s="159"/>
      <c r="K1678" s="161"/>
      <c r="S1678" s="157"/>
    </row>
    <row r="1679" spans="1:19" s="158" customFormat="1" x14ac:dyDescent="0.2">
      <c r="A1679" s="157"/>
      <c r="E1679" s="159"/>
      <c r="F1679" s="159"/>
      <c r="G1679" s="160"/>
      <c r="H1679" s="159"/>
      <c r="I1679" s="159"/>
      <c r="K1679" s="161"/>
      <c r="S1679" s="157"/>
    </row>
    <row r="1680" spans="1:19" s="158" customFormat="1" x14ac:dyDescent="0.2">
      <c r="A1680" s="157"/>
      <c r="E1680" s="159"/>
      <c r="F1680" s="159"/>
      <c r="G1680" s="160"/>
      <c r="H1680" s="159"/>
      <c r="I1680" s="159"/>
      <c r="K1680" s="161"/>
      <c r="S1680" s="157"/>
    </row>
    <row r="1681" spans="1:19" s="158" customFormat="1" x14ac:dyDescent="0.2">
      <c r="A1681" s="157"/>
      <c r="E1681" s="159"/>
      <c r="F1681" s="159"/>
      <c r="G1681" s="160"/>
      <c r="H1681" s="159"/>
      <c r="I1681" s="159"/>
      <c r="K1681" s="161"/>
      <c r="S1681" s="157"/>
    </row>
    <row r="1682" spans="1:19" s="158" customFormat="1" x14ac:dyDescent="0.2">
      <c r="A1682" s="157"/>
      <c r="E1682" s="159"/>
      <c r="F1682" s="159"/>
      <c r="G1682" s="160"/>
      <c r="H1682" s="159"/>
      <c r="I1682" s="159"/>
      <c r="K1682" s="161"/>
      <c r="S1682" s="157"/>
    </row>
    <row r="1683" spans="1:19" s="158" customFormat="1" x14ac:dyDescent="0.2">
      <c r="A1683" s="157"/>
      <c r="E1683" s="159"/>
      <c r="F1683" s="159"/>
      <c r="G1683" s="160"/>
      <c r="H1683" s="159"/>
      <c r="I1683" s="159"/>
      <c r="K1683" s="161"/>
      <c r="S1683" s="157"/>
    </row>
    <row r="1684" spans="1:19" s="158" customFormat="1" x14ac:dyDescent="0.2">
      <c r="A1684" s="157"/>
      <c r="E1684" s="159"/>
      <c r="F1684" s="159"/>
      <c r="G1684" s="160"/>
      <c r="H1684" s="159"/>
      <c r="I1684" s="159"/>
      <c r="K1684" s="161"/>
      <c r="S1684" s="157"/>
    </row>
    <row r="1685" spans="1:19" s="158" customFormat="1" x14ac:dyDescent="0.2">
      <c r="A1685" s="157"/>
      <c r="E1685" s="159"/>
      <c r="F1685" s="159"/>
      <c r="G1685" s="160"/>
      <c r="H1685" s="159"/>
      <c r="I1685" s="159"/>
      <c r="K1685" s="161"/>
      <c r="S1685" s="157"/>
    </row>
    <row r="1686" spans="1:19" s="158" customFormat="1" x14ac:dyDescent="0.2">
      <c r="A1686" s="157"/>
      <c r="E1686" s="159"/>
      <c r="F1686" s="159"/>
      <c r="G1686" s="160"/>
      <c r="H1686" s="159"/>
      <c r="I1686" s="159"/>
      <c r="K1686" s="161"/>
      <c r="S1686" s="157"/>
    </row>
    <row r="1687" spans="1:19" s="158" customFormat="1" x14ac:dyDescent="0.2">
      <c r="A1687" s="157"/>
      <c r="E1687" s="159"/>
      <c r="F1687" s="159"/>
      <c r="G1687" s="160"/>
      <c r="H1687" s="159"/>
      <c r="I1687" s="159"/>
      <c r="K1687" s="161"/>
      <c r="S1687" s="157"/>
    </row>
    <row r="1688" spans="1:19" s="158" customFormat="1" x14ac:dyDescent="0.2">
      <c r="A1688" s="157"/>
      <c r="E1688" s="159"/>
      <c r="F1688" s="159"/>
      <c r="G1688" s="160"/>
      <c r="H1688" s="159"/>
      <c r="I1688" s="159"/>
      <c r="K1688" s="161"/>
      <c r="S1688" s="157"/>
    </row>
    <row r="1689" spans="1:19" s="158" customFormat="1" x14ac:dyDescent="0.2">
      <c r="A1689" s="157"/>
      <c r="E1689" s="159"/>
      <c r="F1689" s="159"/>
      <c r="G1689" s="160"/>
      <c r="H1689" s="159"/>
      <c r="I1689" s="159"/>
      <c r="K1689" s="161"/>
      <c r="S1689" s="157"/>
    </row>
    <row r="1690" spans="1:19" s="158" customFormat="1" x14ac:dyDescent="0.2">
      <c r="A1690" s="157"/>
      <c r="E1690" s="159"/>
      <c r="F1690" s="159"/>
      <c r="G1690" s="160"/>
      <c r="H1690" s="159"/>
      <c r="I1690" s="159"/>
      <c r="K1690" s="161"/>
      <c r="S1690" s="157"/>
    </row>
    <row r="1691" spans="1:19" s="158" customFormat="1" x14ac:dyDescent="0.2">
      <c r="A1691" s="157"/>
      <c r="E1691" s="159"/>
      <c r="F1691" s="159"/>
      <c r="G1691" s="160"/>
      <c r="H1691" s="159"/>
      <c r="I1691" s="159"/>
      <c r="K1691" s="161"/>
      <c r="S1691" s="157"/>
    </row>
    <row r="1692" spans="1:19" s="158" customFormat="1" x14ac:dyDescent="0.2">
      <c r="A1692" s="157"/>
      <c r="E1692" s="159"/>
      <c r="F1692" s="159"/>
      <c r="G1692" s="160"/>
      <c r="H1692" s="159"/>
      <c r="I1692" s="159"/>
      <c r="K1692" s="161"/>
      <c r="S1692" s="157"/>
    </row>
    <row r="1693" spans="1:19" s="158" customFormat="1" x14ac:dyDescent="0.2">
      <c r="A1693" s="157"/>
      <c r="E1693" s="159"/>
      <c r="F1693" s="159"/>
      <c r="G1693" s="160"/>
      <c r="H1693" s="159"/>
      <c r="I1693" s="159"/>
      <c r="K1693" s="161"/>
      <c r="S1693" s="157"/>
    </row>
    <row r="1694" spans="1:19" s="158" customFormat="1" x14ac:dyDescent="0.2">
      <c r="A1694" s="157"/>
      <c r="E1694" s="159"/>
      <c r="F1694" s="159"/>
      <c r="G1694" s="160"/>
      <c r="H1694" s="159"/>
      <c r="I1694" s="159"/>
      <c r="K1694" s="161"/>
      <c r="S1694" s="157"/>
    </row>
    <row r="1695" spans="1:19" s="158" customFormat="1" x14ac:dyDescent="0.2">
      <c r="A1695" s="157"/>
      <c r="E1695" s="159"/>
      <c r="F1695" s="159"/>
      <c r="G1695" s="160"/>
      <c r="H1695" s="159"/>
      <c r="I1695" s="159"/>
      <c r="K1695" s="161"/>
      <c r="S1695" s="157"/>
    </row>
    <row r="1696" spans="1:19" s="158" customFormat="1" x14ac:dyDescent="0.2">
      <c r="A1696" s="157"/>
      <c r="E1696" s="159"/>
      <c r="F1696" s="159"/>
      <c r="G1696" s="160"/>
      <c r="H1696" s="159"/>
      <c r="I1696" s="159"/>
      <c r="K1696" s="161"/>
      <c r="S1696" s="157"/>
    </row>
    <row r="1697" spans="1:19" s="158" customFormat="1" x14ac:dyDescent="0.2">
      <c r="A1697" s="157"/>
      <c r="E1697" s="159"/>
      <c r="F1697" s="159"/>
      <c r="G1697" s="160"/>
      <c r="H1697" s="159"/>
      <c r="I1697" s="159"/>
      <c r="K1697" s="161"/>
      <c r="S1697" s="157"/>
    </row>
    <row r="1698" spans="1:19" s="158" customFormat="1" x14ac:dyDescent="0.2">
      <c r="A1698" s="157"/>
      <c r="E1698" s="159"/>
      <c r="F1698" s="159"/>
      <c r="G1698" s="160"/>
      <c r="H1698" s="159"/>
      <c r="I1698" s="159"/>
      <c r="K1698" s="161"/>
      <c r="S1698" s="157"/>
    </row>
    <row r="1699" spans="1:19" s="158" customFormat="1" x14ac:dyDescent="0.2">
      <c r="A1699" s="157"/>
      <c r="E1699" s="159"/>
      <c r="F1699" s="159"/>
      <c r="G1699" s="160"/>
      <c r="H1699" s="159"/>
      <c r="I1699" s="159"/>
      <c r="K1699" s="161"/>
      <c r="S1699" s="157"/>
    </row>
    <row r="1700" spans="1:19" s="158" customFormat="1" x14ac:dyDescent="0.2">
      <c r="A1700" s="157"/>
      <c r="E1700" s="159"/>
      <c r="F1700" s="159"/>
      <c r="G1700" s="160"/>
      <c r="H1700" s="159"/>
      <c r="I1700" s="159"/>
      <c r="K1700" s="161"/>
      <c r="S1700" s="157"/>
    </row>
    <row r="1701" spans="1:19" s="158" customFormat="1" x14ac:dyDescent="0.2">
      <c r="A1701" s="157"/>
      <c r="E1701" s="159"/>
      <c r="F1701" s="159"/>
      <c r="G1701" s="160"/>
      <c r="H1701" s="159"/>
      <c r="I1701" s="159"/>
      <c r="K1701" s="161"/>
      <c r="S1701" s="157"/>
    </row>
    <row r="1702" spans="1:19" s="158" customFormat="1" x14ac:dyDescent="0.2">
      <c r="A1702" s="157"/>
      <c r="E1702" s="159"/>
      <c r="F1702" s="159"/>
      <c r="G1702" s="160"/>
      <c r="H1702" s="159"/>
      <c r="I1702" s="159"/>
      <c r="K1702" s="161"/>
      <c r="S1702" s="157"/>
    </row>
    <row r="1703" spans="1:19" s="158" customFormat="1" x14ac:dyDescent="0.2">
      <c r="A1703" s="157"/>
      <c r="E1703" s="159"/>
      <c r="F1703" s="159"/>
      <c r="G1703" s="160"/>
      <c r="H1703" s="159"/>
      <c r="I1703" s="159"/>
      <c r="K1703" s="161"/>
      <c r="S1703" s="157"/>
    </row>
    <row r="1704" spans="1:19" s="158" customFormat="1" x14ac:dyDescent="0.2">
      <c r="A1704" s="157"/>
      <c r="E1704" s="159"/>
      <c r="F1704" s="159"/>
      <c r="G1704" s="160"/>
      <c r="H1704" s="159"/>
      <c r="I1704" s="159"/>
      <c r="K1704" s="161"/>
      <c r="S1704" s="157"/>
    </row>
    <row r="1705" spans="1:19" s="158" customFormat="1" x14ac:dyDescent="0.2">
      <c r="A1705" s="157"/>
      <c r="E1705" s="159"/>
      <c r="F1705" s="159"/>
      <c r="G1705" s="160"/>
      <c r="H1705" s="159"/>
      <c r="I1705" s="159"/>
      <c r="K1705" s="161"/>
      <c r="S1705" s="157"/>
    </row>
    <row r="1706" spans="1:19" s="158" customFormat="1" x14ac:dyDescent="0.2">
      <c r="A1706" s="157"/>
      <c r="E1706" s="159"/>
      <c r="F1706" s="159"/>
      <c r="G1706" s="160"/>
      <c r="H1706" s="159"/>
      <c r="I1706" s="159"/>
      <c r="K1706" s="161"/>
      <c r="S1706" s="157"/>
    </row>
    <row r="1707" spans="1:19" s="158" customFormat="1" x14ac:dyDescent="0.2">
      <c r="A1707" s="157"/>
      <c r="E1707" s="159"/>
      <c r="F1707" s="159"/>
      <c r="G1707" s="160"/>
      <c r="H1707" s="159"/>
      <c r="I1707" s="159"/>
      <c r="K1707" s="161"/>
      <c r="S1707" s="157"/>
    </row>
    <row r="1708" spans="1:19" s="158" customFormat="1" x14ac:dyDescent="0.2">
      <c r="A1708" s="157"/>
      <c r="E1708" s="159"/>
      <c r="F1708" s="159"/>
      <c r="G1708" s="160"/>
      <c r="H1708" s="159"/>
      <c r="I1708" s="159"/>
      <c r="K1708" s="161"/>
      <c r="S1708" s="157"/>
    </row>
    <row r="1709" spans="1:19" s="158" customFormat="1" x14ac:dyDescent="0.2">
      <c r="A1709" s="157"/>
      <c r="E1709" s="159"/>
      <c r="F1709" s="159"/>
      <c r="G1709" s="160"/>
      <c r="H1709" s="159"/>
      <c r="I1709" s="159"/>
      <c r="K1709" s="161"/>
      <c r="S1709" s="157"/>
    </row>
    <row r="1710" spans="1:19" s="158" customFormat="1" x14ac:dyDescent="0.2">
      <c r="A1710" s="157"/>
      <c r="E1710" s="159"/>
      <c r="F1710" s="159"/>
      <c r="G1710" s="160"/>
      <c r="H1710" s="159"/>
      <c r="I1710" s="159"/>
      <c r="K1710" s="161"/>
      <c r="S1710" s="157"/>
    </row>
    <row r="1711" spans="1:19" s="158" customFormat="1" x14ac:dyDescent="0.2">
      <c r="A1711" s="157"/>
      <c r="E1711" s="159"/>
      <c r="F1711" s="159"/>
      <c r="G1711" s="160"/>
      <c r="H1711" s="159"/>
      <c r="I1711" s="159"/>
      <c r="K1711" s="161"/>
      <c r="S1711" s="157"/>
    </row>
    <row r="1712" spans="1:19" s="158" customFormat="1" x14ac:dyDescent="0.2">
      <c r="A1712" s="157"/>
      <c r="E1712" s="159"/>
      <c r="F1712" s="159"/>
      <c r="G1712" s="160"/>
      <c r="H1712" s="159"/>
      <c r="I1712" s="159"/>
      <c r="K1712" s="161"/>
      <c r="S1712" s="157"/>
    </row>
    <row r="1713" spans="1:19" s="158" customFormat="1" x14ac:dyDescent="0.2">
      <c r="A1713" s="157"/>
      <c r="E1713" s="159"/>
      <c r="F1713" s="159"/>
      <c r="G1713" s="160"/>
      <c r="H1713" s="159"/>
      <c r="I1713" s="159"/>
      <c r="K1713" s="161"/>
      <c r="S1713" s="157"/>
    </row>
    <row r="1714" spans="1:19" s="158" customFormat="1" x14ac:dyDescent="0.2">
      <c r="A1714" s="157"/>
      <c r="E1714" s="159"/>
      <c r="F1714" s="159"/>
      <c r="G1714" s="160"/>
      <c r="H1714" s="159"/>
      <c r="I1714" s="159"/>
      <c r="K1714" s="161"/>
      <c r="S1714" s="157"/>
    </row>
    <row r="1715" spans="1:19" s="158" customFormat="1" x14ac:dyDescent="0.2">
      <c r="A1715" s="157"/>
      <c r="E1715" s="159"/>
      <c r="F1715" s="159"/>
      <c r="G1715" s="160"/>
      <c r="H1715" s="159"/>
      <c r="I1715" s="159"/>
      <c r="K1715" s="161"/>
      <c r="S1715" s="157"/>
    </row>
    <row r="1716" spans="1:19" s="158" customFormat="1" x14ac:dyDescent="0.2">
      <c r="A1716" s="157"/>
      <c r="E1716" s="159"/>
      <c r="F1716" s="159"/>
      <c r="G1716" s="160"/>
      <c r="H1716" s="159"/>
      <c r="I1716" s="159"/>
      <c r="K1716" s="161"/>
      <c r="S1716" s="157"/>
    </row>
    <row r="1717" spans="1:19" s="158" customFormat="1" x14ac:dyDescent="0.2">
      <c r="A1717" s="157"/>
      <c r="E1717" s="159"/>
      <c r="F1717" s="159"/>
      <c r="G1717" s="160"/>
      <c r="H1717" s="159"/>
      <c r="I1717" s="159"/>
      <c r="K1717" s="161"/>
      <c r="S1717" s="157"/>
    </row>
    <row r="1718" spans="1:19" s="158" customFormat="1" x14ac:dyDescent="0.2">
      <c r="A1718" s="157"/>
      <c r="E1718" s="159"/>
      <c r="F1718" s="159"/>
      <c r="G1718" s="160"/>
      <c r="H1718" s="159"/>
      <c r="I1718" s="159"/>
      <c r="K1718" s="161"/>
      <c r="S1718" s="157"/>
    </row>
    <row r="1719" spans="1:19" s="158" customFormat="1" x14ac:dyDescent="0.2">
      <c r="A1719" s="157"/>
      <c r="E1719" s="159"/>
      <c r="F1719" s="159"/>
      <c r="G1719" s="160"/>
      <c r="H1719" s="159"/>
      <c r="I1719" s="159"/>
      <c r="K1719" s="161"/>
      <c r="S1719" s="157"/>
    </row>
    <row r="1720" spans="1:19" s="158" customFormat="1" x14ac:dyDescent="0.2">
      <c r="A1720" s="157"/>
      <c r="E1720" s="159"/>
      <c r="F1720" s="159"/>
      <c r="G1720" s="160"/>
      <c r="H1720" s="159"/>
      <c r="I1720" s="159"/>
      <c r="K1720" s="161"/>
      <c r="S1720" s="157"/>
    </row>
    <row r="1721" spans="1:19" s="158" customFormat="1" x14ac:dyDescent="0.2">
      <c r="A1721" s="157"/>
      <c r="E1721" s="159"/>
      <c r="F1721" s="159"/>
      <c r="G1721" s="160"/>
      <c r="H1721" s="159"/>
      <c r="I1721" s="159"/>
      <c r="K1721" s="161"/>
      <c r="S1721" s="157"/>
    </row>
    <row r="1722" spans="1:19" s="158" customFormat="1" x14ac:dyDescent="0.2">
      <c r="A1722" s="157"/>
      <c r="E1722" s="159"/>
      <c r="F1722" s="159"/>
      <c r="G1722" s="160"/>
      <c r="H1722" s="159"/>
      <c r="I1722" s="159"/>
      <c r="K1722" s="161"/>
      <c r="S1722" s="157"/>
    </row>
    <row r="1723" spans="1:19" s="158" customFormat="1" x14ac:dyDescent="0.2">
      <c r="A1723" s="157"/>
      <c r="E1723" s="159"/>
      <c r="F1723" s="159"/>
      <c r="G1723" s="160"/>
      <c r="H1723" s="159"/>
      <c r="I1723" s="159"/>
      <c r="K1723" s="161"/>
      <c r="S1723" s="157"/>
    </row>
    <row r="1724" spans="1:19" s="158" customFormat="1" x14ac:dyDescent="0.2">
      <c r="A1724" s="157"/>
      <c r="E1724" s="159"/>
      <c r="F1724" s="159"/>
      <c r="G1724" s="160"/>
      <c r="H1724" s="159"/>
      <c r="I1724" s="159"/>
      <c r="K1724" s="161"/>
      <c r="S1724" s="157"/>
    </row>
    <row r="1725" spans="1:19" s="158" customFormat="1" x14ac:dyDescent="0.2">
      <c r="A1725" s="157"/>
      <c r="E1725" s="159"/>
      <c r="F1725" s="159"/>
      <c r="G1725" s="160"/>
      <c r="H1725" s="159"/>
      <c r="I1725" s="159"/>
      <c r="K1725" s="161"/>
      <c r="S1725" s="157"/>
    </row>
    <row r="1726" spans="1:19" s="158" customFormat="1" x14ac:dyDescent="0.2">
      <c r="A1726" s="157"/>
      <c r="E1726" s="159"/>
      <c r="F1726" s="159"/>
      <c r="G1726" s="160"/>
      <c r="H1726" s="159"/>
      <c r="I1726" s="159"/>
      <c r="K1726" s="161"/>
      <c r="S1726" s="157"/>
    </row>
    <row r="1727" spans="1:19" s="158" customFormat="1" x14ac:dyDescent="0.2">
      <c r="A1727" s="157"/>
      <c r="E1727" s="159"/>
      <c r="F1727" s="159"/>
      <c r="G1727" s="160"/>
      <c r="H1727" s="159"/>
      <c r="I1727" s="159"/>
      <c r="K1727" s="161"/>
      <c r="S1727" s="157"/>
    </row>
    <row r="1728" spans="1:19" s="158" customFormat="1" x14ac:dyDescent="0.2">
      <c r="A1728" s="157"/>
      <c r="E1728" s="159"/>
      <c r="F1728" s="159"/>
      <c r="G1728" s="160"/>
      <c r="H1728" s="159"/>
      <c r="I1728" s="159"/>
      <c r="K1728" s="161"/>
      <c r="S1728" s="157"/>
    </row>
    <row r="1729" spans="1:19" s="158" customFormat="1" x14ac:dyDescent="0.2">
      <c r="A1729" s="157"/>
      <c r="E1729" s="159"/>
      <c r="F1729" s="159"/>
      <c r="G1729" s="160"/>
      <c r="H1729" s="159"/>
      <c r="I1729" s="159"/>
      <c r="K1729" s="161"/>
      <c r="S1729" s="157"/>
    </row>
    <row r="1730" spans="1:19" s="158" customFormat="1" x14ac:dyDescent="0.2">
      <c r="A1730" s="157"/>
      <c r="E1730" s="159"/>
      <c r="F1730" s="159"/>
      <c r="G1730" s="160"/>
      <c r="H1730" s="159"/>
      <c r="I1730" s="159"/>
      <c r="K1730" s="161"/>
      <c r="S1730" s="157"/>
    </row>
    <row r="1731" spans="1:19" s="158" customFormat="1" x14ac:dyDescent="0.2">
      <c r="A1731" s="157"/>
      <c r="E1731" s="159"/>
      <c r="F1731" s="159"/>
      <c r="G1731" s="160"/>
      <c r="H1731" s="159"/>
      <c r="I1731" s="159"/>
      <c r="K1731" s="161"/>
      <c r="S1731" s="157"/>
    </row>
    <row r="1732" spans="1:19" s="158" customFormat="1" x14ac:dyDescent="0.2">
      <c r="A1732" s="157"/>
      <c r="E1732" s="159"/>
      <c r="F1732" s="159"/>
      <c r="G1732" s="160"/>
      <c r="H1732" s="159"/>
      <c r="I1732" s="159"/>
      <c r="K1732" s="161"/>
      <c r="S1732" s="157"/>
    </row>
    <row r="1733" spans="1:19" s="158" customFormat="1" x14ac:dyDescent="0.2">
      <c r="A1733" s="157"/>
      <c r="E1733" s="159"/>
      <c r="F1733" s="159"/>
      <c r="G1733" s="160"/>
      <c r="H1733" s="159"/>
      <c r="I1733" s="159"/>
      <c r="K1733" s="161"/>
      <c r="S1733" s="157"/>
    </row>
    <row r="1734" spans="1:19" s="158" customFormat="1" x14ac:dyDescent="0.2">
      <c r="A1734" s="157"/>
      <c r="E1734" s="159"/>
      <c r="F1734" s="159"/>
      <c r="G1734" s="160"/>
      <c r="H1734" s="159"/>
      <c r="I1734" s="159"/>
      <c r="K1734" s="161"/>
      <c r="S1734" s="157"/>
    </row>
    <row r="1735" spans="1:19" s="158" customFormat="1" x14ac:dyDescent="0.2">
      <c r="A1735" s="157"/>
      <c r="E1735" s="159"/>
      <c r="F1735" s="159"/>
      <c r="G1735" s="160"/>
      <c r="H1735" s="159"/>
      <c r="I1735" s="159"/>
      <c r="K1735" s="161"/>
      <c r="S1735" s="157"/>
    </row>
    <row r="1736" spans="1:19" s="158" customFormat="1" x14ac:dyDescent="0.2">
      <c r="A1736" s="157"/>
      <c r="E1736" s="159"/>
      <c r="F1736" s="159"/>
      <c r="G1736" s="160"/>
      <c r="H1736" s="159"/>
      <c r="I1736" s="159"/>
      <c r="K1736" s="161"/>
      <c r="S1736" s="157"/>
    </row>
    <row r="1737" spans="1:19" s="158" customFormat="1" x14ac:dyDescent="0.2">
      <c r="A1737" s="157"/>
      <c r="E1737" s="159"/>
      <c r="F1737" s="159"/>
      <c r="G1737" s="160"/>
      <c r="H1737" s="159"/>
      <c r="I1737" s="159"/>
      <c r="K1737" s="161"/>
      <c r="S1737" s="157"/>
    </row>
    <row r="1738" spans="1:19" s="158" customFormat="1" x14ac:dyDescent="0.2">
      <c r="A1738" s="157"/>
      <c r="E1738" s="159"/>
      <c r="F1738" s="159"/>
      <c r="G1738" s="160"/>
      <c r="H1738" s="159"/>
      <c r="I1738" s="159"/>
      <c r="K1738" s="161"/>
      <c r="S1738" s="157"/>
    </row>
    <row r="1739" spans="1:19" s="158" customFormat="1" x14ac:dyDescent="0.2">
      <c r="A1739" s="157"/>
      <c r="E1739" s="159"/>
      <c r="F1739" s="159"/>
      <c r="G1739" s="160"/>
      <c r="H1739" s="159"/>
      <c r="I1739" s="159"/>
      <c r="K1739" s="161"/>
      <c r="S1739" s="157"/>
    </row>
    <row r="1740" spans="1:19" s="158" customFormat="1" x14ac:dyDescent="0.2">
      <c r="A1740" s="157"/>
      <c r="E1740" s="159"/>
      <c r="F1740" s="159"/>
      <c r="G1740" s="160"/>
      <c r="H1740" s="159"/>
      <c r="I1740" s="159"/>
      <c r="K1740" s="161"/>
      <c r="S1740" s="157"/>
    </row>
    <row r="1741" spans="1:19" s="158" customFormat="1" x14ac:dyDescent="0.2">
      <c r="A1741" s="157"/>
      <c r="E1741" s="159"/>
      <c r="F1741" s="159"/>
      <c r="G1741" s="160"/>
      <c r="H1741" s="159"/>
      <c r="I1741" s="159"/>
      <c r="K1741" s="161"/>
      <c r="S1741" s="157"/>
    </row>
    <row r="1742" spans="1:19" s="158" customFormat="1" x14ac:dyDescent="0.2">
      <c r="A1742" s="157"/>
      <c r="E1742" s="159"/>
      <c r="F1742" s="159"/>
      <c r="G1742" s="160"/>
      <c r="H1742" s="159"/>
      <c r="I1742" s="159"/>
      <c r="K1742" s="161"/>
      <c r="S1742" s="157"/>
    </row>
    <row r="1743" spans="1:19" s="158" customFormat="1" x14ac:dyDescent="0.2">
      <c r="A1743" s="157"/>
      <c r="E1743" s="159"/>
      <c r="F1743" s="159"/>
      <c r="G1743" s="160"/>
      <c r="H1743" s="159"/>
      <c r="I1743" s="159"/>
      <c r="K1743" s="161"/>
      <c r="S1743" s="157"/>
    </row>
    <row r="1744" spans="1:19" s="158" customFormat="1" x14ac:dyDescent="0.2">
      <c r="A1744" s="157"/>
      <c r="E1744" s="159"/>
      <c r="F1744" s="159"/>
      <c r="G1744" s="160"/>
      <c r="H1744" s="159"/>
      <c r="I1744" s="159"/>
      <c r="K1744" s="161"/>
      <c r="S1744" s="157"/>
    </row>
    <row r="1745" spans="1:19" s="158" customFormat="1" x14ac:dyDescent="0.2">
      <c r="A1745" s="157"/>
      <c r="E1745" s="159"/>
      <c r="F1745" s="159"/>
      <c r="G1745" s="160"/>
      <c r="H1745" s="159"/>
      <c r="I1745" s="159"/>
      <c r="K1745" s="161"/>
      <c r="S1745" s="157"/>
    </row>
    <row r="1746" spans="1:19" s="158" customFormat="1" x14ac:dyDescent="0.2">
      <c r="A1746" s="157"/>
      <c r="E1746" s="159"/>
      <c r="F1746" s="159"/>
      <c r="G1746" s="160"/>
      <c r="H1746" s="159"/>
      <c r="I1746" s="159"/>
      <c r="K1746" s="161"/>
      <c r="S1746" s="157"/>
    </row>
    <row r="1747" spans="1:19" s="158" customFormat="1" x14ac:dyDescent="0.2">
      <c r="A1747" s="157"/>
      <c r="E1747" s="159"/>
      <c r="F1747" s="159"/>
      <c r="G1747" s="160"/>
      <c r="H1747" s="159"/>
      <c r="I1747" s="159"/>
      <c r="K1747" s="161"/>
      <c r="S1747" s="157"/>
    </row>
    <row r="1748" spans="1:19" s="158" customFormat="1" x14ac:dyDescent="0.2">
      <c r="A1748" s="157"/>
      <c r="E1748" s="159"/>
      <c r="F1748" s="159"/>
      <c r="G1748" s="160"/>
      <c r="H1748" s="159"/>
      <c r="I1748" s="159"/>
      <c r="K1748" s="161"/>
      <c r="S1748" s="157"/>
    </row>
    <row r="1749" spans="1:19" s="158" customFormat="1" x14ac:dyDescent="0.2">
      <c r="A1749" s="157"/>
      <c r="E1749" s="159"/>
      <c r="F1749" s="159"/>
      <c r="G1749" s="160"/>
      <c r="H1749" s="159"/>
      <c r="I1749" s="159"/>
      <c r="K1749" s="161"/>
      <c r="S1749" s="157"/>
    </row>
    <row r="1750" spans="1:19" s="158" customFormat="1" x14ac:dyDescent="0.2">
      <c r="A1750" s="157"/>
      <c r="E1750" s="159"/>
      <c r="F1750" s="159"/>
      <c r="G1750" s="160"/>
      <c r="H1750" s="159"/>
      <c r="I1750" s="159"/>
      <c r="K1750" s="161"/>
      <c r="S1750" s="157"/>
    </row>
    <row r="1751" spans="1:19" s="158" customFormat="1" x14ac:dyDescent="0.2">
      <c r="A1751" s="157"/>
      <c r="E1751" s="159"/>
      <c r="F1751" s="159"/>
      <c r="G1751" s="160"/>
      <c r="H1751" s="159"/>
      <c r="I1751" s="159"/>
      <c r="K1751" s="161"/>
      <c r="S1751" s="157"/>
    </row>
    <row r="1752" spans="1:19" s="158" customFormat="1" x14ac:dyDescent="0.2">
      <c r="A1752" s="157"/>
      <c r="E1752" s="159"/>
      <c r="F1752" s="159"/>
      <c r="G1752" s="160"/>
      <c r="H1752" s="159"/>
      <c r="I1752" s="159"/>
      <c r="K1752" s="161"/>
      <c r="S1752" s="157"/>
    </row>
    <row r="1753" spans="1:19" s="158" customFormat="1" x14ac:dyDescent="0.2">
      <c r="A1753" s="157"/>
      <c r="E1753" s="159"/>
      <c r="F1753" s="159"/>
      <c r="G1753" s="160"/>
      <c r="H1753" s="159"/>
      <c r="I1753" s="159"/>
      <c r="K1753" s="161"/>
      <c r="S1753" s="157"/>
    </row>
    <row r="1754" spans="1:19" s="158" customFormat="1" x14ac:dyDescent="0.2">
      <c r="A1754" s="157"/>
      <c r="E1754" s="159"/>
      <c r="F1754" s="159"/>
      <c r="G1754" s="160"/>
      <c r="H1754" s="159"/>
      <c r="I1754" s="159"/>
      <c r="K1754" s="161"/>
      <c r="S1754" s="157"/>
    </row>
    <row r="1755" spans="1:19" s="158" customFormat="1" x14ac:dyDescent="0.2">
      <c r="A1755" s="157"/>
      <c r="E1755" s="159"/>
      <c r="F1755" s="159"/>
      <c r="G1755" s="160"/>
      <c r="H1755" s="159"/>
      <c r="I1755" s="159"/>
      <c r="K1755" s="161"/>
      <c r="S1755" s="157"/>
    </row>
    <row r="1756" spans="1:19" s="158" customFormat="1" x14ac:dyDescent="0.2">
      <c r="A1756" s="157"/>
      <c r="E1756" s="159"/>
      <c r="F1756" s="159"/>
      <c r="G1756" s="160"/>
      <c r="H1756" s="159"/>
      <c r="I1756" s="159"/>
      <c r="K1756" s="161"/>
      <c r="S1756" s="157"/>
    </row>
    <row r="1757" spans="1:19" s="158" customFormat="1" x14ac:dyDescent="0.2">
      <c r="A1757" s="157"/>
      <c r="E1757" s="159"/>
      <c r="F1757" s="159"/>
      <c r="G1757" s="160"/>
      <c r="H1757" s="159"/>
      <c r="I1757" s="159"/>
      <c r="K1757" s="161"/>
      <c r="S1757" s="157"/>
    </row>
    <row r="1758" spans="1:19" s="158" customFormat="1" x14ac:dyDescent="0.2">
      <c r="A1758" s="157"/>
      <c r="E1758" s="159"/>
      <c r="F1758" s="159"/>
      <c r="G1758" s="160"/>
      <c r="H1758" s="159"/>
      <c r="I1758" s="159"/>
      <c r="K1758" s="161"/>
      <c r="S1758" s="157"/>
    </row>
    <row r="1759" spans="1:19" s="158" customFormat="1" x14ac:dyDescent="0.2">
      <c r="A1759" s="157"/>
      <c r="E1759" s="159"/>
      <c r="F1759" s="159"/>
      <c r="G1759" s="160"/>
      <c r="H1759" s="159"/>
      <c r="I1759" s="159"/>
      <c r="K1759" s="161"/>
      <c r="S1759" s="157"/>
    </row>
    <row r="1760" spans="1:19" s="158" customFormat="1" x14ac:dyDescent="0.2">
      <c r="A1760" s="157"/>
      <c r="E1760" s="159"/>
      <c r="F1760" s="159"/>
      <c r="G1760" s="160"/>
      <c r="H1760" s="159"/>
      <c r="I1760" s="159"/>
      <c r="K1760" s="161"/>
      <c r="S1760" s="157"/>
    </row>
    <row r="1761" spans="1:19" s="158" customFormat="1" x14ac:dyDescent="0.2">
      <c r="A1761" s="157"/>
      <c r="E1761" s="159"/>
      <c r="F1761" s="159"/>
      <c r="G1761" s="160"/>
      <c r="H1761" s="159"/>
      <c r="I1761" s="159"/>
      <c r="K1761" s="161"/>
      <c r="S1761" s="157"/>
    </row>
    <row r="1762" spans="1:19" s="158" customFormat="1" x14ac:dyDescent="0.2">
      <c r="A1762" s="157"/>
      <c r="E1762" s="159"/>
      <c r="F1762" s="159"/>
      <c r="G1762" s="160"/>
      <c r="H1762" s="159"/>
      <c r="I1762" s="159"/>
      <c r="K1762" s="161"/>
      <c r="S1762" s="157"/>
    </row>
    <row r="1763" spans="1:19" s="158" customFormat="1" x14ac:dyDescent="0.2">
      <c r="A1763" s="157"/>
      <c r="E1763" s="159"/>
      <c r="F1763" s="159"/>
      <c r="G1763" s="160"/>
      <c r="H1763" s="159"/>
      <c r="I1763" s="159"/>
      <c r="K1763" s="161"/>
      <c r="S1763" s="157"/>
    </row>
    <row r="1764" spans="1:19" s="158" customFormat="1" x14ac:dyDescent="0.2">
      <c r="A1764" s="157"/>
      <c r="E1764" s="159"/>
      <c r="F1764" s="159"/>
      <c r="G1764" s="160"/>
      <c r="H1764" s="159"/>
      <c r="I1764" s="159"/>
      <c r="K1764" s="161"/>
      <c r="S1764" s="157"/>
    </row>
    <row r="1765" spans="1:19" s="158" customFormat="1" x14ac:dyDescent="0.2">
      <c r="A1765" s="157"/>
      <c r="E1765" s="159"/>
      <c r="F1765" s="159"/>
      <c r="G1765" s="160"/>
      <c r="H1765" s="159"/>
      <c r="I1765" s="159"/>
      <c r="K1765" s="161"/>
      <c r="S1765" s="157"/>
    </row>
    <row r="1766" spans="1:19" s="158" customFormat="1" x14ac:dyDescent="0.2">
      <c r="A1766" s="157"/>
      <c r="E1766" s="159"/>
      <c r="F1766" s="159"/>
      <c r="G1766" s="160"/>
      <c r="H1766" s="159"/>
      <c r="I1766" s="159"/>
      <c r="K1766" s="161"/>
      <c r="S1766" s="157"/>
    </row>
    <row r="1767" spans="1:19" s="158" customFormat="1" x14ac:dyDescent="0.2">
      <c r="A1767" s="157"/>
      <c r="E1767" s="159"/>
      <c r="F1767" s="159"/>
      <c r="G1767" s="160"/>
      <c r="H1767" s="159"/>
      <c r="I1767" s="159"/>
      <c r="K1767" s="161"/>
      <c r="S1767" s="157"/>
    </row>
    <row r="1768" spans="1:19" s="158" customFormat="1" x14ac:dyDescent="0.2">
      <c r="A1768" s="157"/>
      <c r="E1768" s="159"/>
      <c r="F1768" s="159"/>
      <c r="G1768" s="160"/>
      <c r="H1768" s="159"/>
      <c r="I1768" s="159"/>
      <c r="K1768" s="161"/>
      <c r="S1768" s="157"/>
    </row>
    <row r="1769" spans="1:19" s="158" customFormat="1" x14ac:dyDescent="0.2">
      <c r="A1769" s="157"/>
      <c r="E1769" s="159"/>
      <c r="F1769" s="159"/>
      <c r="G1769" s="160"/>
      <c r="H1769" s="159"/>
      <c r="I1769" s="159"/>
      <c r="K1769" s="161"/>
      <c r="S1769" s="157"/>
    </row>
    <row r="1770" spans="1:19" s="158" customFormat="1" x14ac:dyDescent="0.2">
      <c r="A1770" s="157"/>
      <c r="E1770" s="159"/>
      <c r="F1770" s="159"/>
      <c r="G1770" s="160"/>
      <c r="H1770" s="159"/>
      <c r="I1770" s="159"/>
      <c r="K1770" s="161"/>
      <c r="S1770" s="157"/>
    </row>
    <row r="1771" spans="1:19" s="158" customFormat="1" x14ac:dyDescent="0.2">
      <c r="A1771" s="157"/>
      <c r="E1771" s="159"/>
      <c r="F1771" s="159"/>
      <c r="G1771" s="160"/>
      <c r="H1771" s="159"/>
      <c r="I1771" s="159"/>
      <c r="K1771" s="161"/>
      <c r="S1771" s="157"/>
    </row>
    <row r="1772" spans="1:19" s="158" customFormat="1" x14ac:dyDescent="0.2">
      <c r="A1772" s="157"/>
      <c r="E1772" s="159"/>
      <c r="F1772" s="159"/>
      <c r="G1772" s="160"/>
      <c r="H1772" s="159"/>
      <c r="I1772" s="159"/>
      <c r="K1772" s="161"/>
      <c r="S1772" s="157"/>
    </row>
    <row r="1773" spans="1:19" s="158" customFormat="1" x14ac:dyDescent="0.2">
      <c r="A1773" s="157"/>
      <c r="E1773" s="159"/>
      <c r="F1773" s="159"/>
      <c r="G1773" s="160"/>
      <c r="H1773" s="159"/>
      <c r="I1773" s="159"/>
      <c r="K1773" s="161"/>
      <c r="S1773" s="157"/>
    </row>
    <row r="1774" spans="1:19" s="158" customFormat="1" x14ac:dyDescent="0.2">
      <c r="A1774" s="157"/>
      <c r="E1774" s="159"/>
      <c r="F1774" s="159"/>
      <c r="G1774" s="160"/>
      <c r="H1774" s="159"/>
      <c r="I1774" s="159"/>
      <c r="K1774" s="161"/>
      <c r="S1774" s="157"/>
    </row>
    <row r="1775" spans="1:19" s="158" customFormat="1" x14ac:dyDescent="0.2">
      <c r="A1775" s="157"/>
      <c r="E1775" s="159"/>
      <c r="F1775" s="159"/>
      <c r="G1775" s="160"/>
      <c r="H1775" s="159"/>
      <c r="I1775" s="159"/>
      <c r="K1775" s="161"/>
      <c r="S1775" s="157"/>
    </row>
    <row r="1776" spans="1:19" s="158" customFormat="1" x14ac:dyDescent="0.2">
      <c r="A1776" s="157"/>
      <c r="E1776" s="159"/>
      <c r="F1776" s="159"/>
      <c r="G1776" s="160"/>
      <c r="H1776" s="159"/>
      <c r="I1776" s="159"/>
      <c r="K1776" s="161"/>
      <c r="S1776" s="157"/>
    </row>
    <row r="1777" spans="1:19" s="158" customFormat="1" x14ac:dyDescent="0.2">
      <c r="A1777" s="157"/>
      <c r="E1777" s="159"/>
      <c r="F1777" s="159"/>
      <c r="G1777" s="160"/>
      <c r="H1777" s="159"/>
      <c r="I1777" s="159"/>
      <c r="K1777" s="161"/>
      <c r="S1777" s="157"/>
    </row>
    <row r="1778" spans="1:19" s="158" customFormat="1" x14ac:dyDescent="0.2">
      <c r="A1778" s="157"/>
      <c r="E1778" s="159"/>
      <c r="F1778" s="159"/>
      <c r="G1778" s="160"/>
      <c r="H1778" s="159"/>
      <c r="I1778" s="159"/>
      <c r="K1778" s="161"/>
      <c r="S1778" s="157"/>
    </row>
    <row r="1779" spans="1:19" s="158" customFormat="1" x14ac:dyDescent="0.2">
      <c r="A1779" s="157"/>
      <c r="E1779" s="159"/>
      <c r="F1779" s="159"/>
      <c r="G1779" s="160"/>
      <c r="H1779" s="159"/>
      <c r="I1779" s="159"/>
      <c r="K1779" s="161"/>
      <c r="S1779" s="157"/>
    </row>
    <row r="1780" spans="1:19" s="158" customFormat="1" x14ac:dyDescent="0.2">
      <c r="A1780" s="157"/>
      <c r="E1780" s="159"/>
      <c r="F1780" s="159"/>
      <c r="G1780" s="160"/>
      <c r="H1780" s="159"/>
      <c r="I1780" s="159"/>
      <c r="K1780" s="161"/>
      <c r="S1780" s="157"/>
    </row>
    <row r="1781" spans="1:19" s="158" customFormat="1" x14ac:dyDescent="0.2">
      <c r="A1781" s="157"/>
      <c r="E1781" s="159"/>
      <c r="F1781" s="159"/>
      <c r="G1781" s="160"/>
      <c r="H1781" s="159"/>
      <c r="I1781" s="159"/>
      <c r="K1781" s="161"/>
      <c r="S1781" s="157"/>
    </row>
    <row r="1782" spans="1:19" s="158" customFormat="1" x14ac:dyDescent="0.2">
      <c r="A1782" s="157"/>
      <c r="E1782" s="159"/>
      <c r="F1782" s="159"/>
      <c r="G1782" s="160"/>
      <c r="H1782" s="159"/>
      <c r="I1782" s="159"/>
      <c r="K1782" s="161"/>
      <c r="S1782" s="157"/>
    </row>
    <row r="1783" spans="1:19" s="158" customFormat="1" x14ac:dyDescent="0.2">
      <c r="A1783" s="157"/>
      <c r="E1783" s="159"/>
      <c r="F1783" s="159"/>
      <c r="G1783" s="160"/>
      <c r="H1783" s="159"/>
      <c r="I1783" s="159"/>
      <c r="K1783" s="161"/>
      <c r="S1783" s="157"/>
    </row>
    <row r="1784" spans="1:19" s="158" customFormat="1" x14ac:dyDescent="0.2">
      <c r="A1784" s="157"/>
      <c r="E1784" s="159"/>
      <c r="F1784" s="159"/>
      <c r="G1784" s="160"/>
      <c r="H1784" s="159"/>
      <c r="I1784" s="159"/>
      <c r="K1784" s="161"/>
      <c r="S1784" s="157"/>
    </row>
    <row r="1785" spans="1:19" s="158" customFormat="1" x14ac:dyDescent="0.2">
      <c r="A1785" s="157"/>
      <c r="E1785" s="159"/>
      <c r="F1785" s="159"/>
      <c r="G1785" s="160"/>
      <c r="H1785" s="159"/>
      <c r="I1785" s="159"/>
      <c r="K1785" s="161"/>
      <c r="S1785" s="157"/>
    </row>
    <row r="1786" spans="1:19" s="158" customFormat="1" x14ac:dyDescent="0.2">
      <c r="A1786" s="157"/>
      <c r="E1786" s="159"/>
      <c r="F1786" s="159"/>
      <c r="G1786" s="160"/>
      <c r="H1786" s="159"/>
      <c r="I1786" s="159"/>
      <c r="K1786" s="161"/>
      <c r="S1786" s="157"/>
    </row>
    <row r="1787" spans="1:19" s="158" customFormat="1" x14ac:dyDescent="0.2">
      <c r="A1787" s="157"/>
      <c r="E1787" s="159"/>
      <c r="F1787" s="159"/>
      <c r="G1787" s="160"/>
      <c r="H1787" s="159"/>
      <c r="I1787" s="159"/>
      <c r="K1787" s="161"/>
      <c r="S1787" s="157"/>
    </row>
    <row r="1788" spans="1:19" s="158" customFormat="1" x14ac:dyDescent="0.2">
      <c r="A1788" s="157"/>
      <c r="E1788" s="159"/>
      <c r="F1788" s="159"/>
      <c r="G1788" s="160"/>
      <c r="H1788" s="159"/>
      <c r="I1788" s="159"/>
      <c r="K1788" s="161"/>
      <c r="S1788" s="157"/>
    </row>
    <row r="1789" spans="1:19" s="158" customFormat="1" x14ac:dyDescent="0.2">
      <c r="A1789" s="157"/>
      <c r="E1789" s="159"/>
      <c r="F1789" s="159"/>
      <c r="G1789" s="160"/>
      <c r="H1789" s="159"/>
      <c r="I1789" s="159"/>
      <c r="K1789" s="161"/>
      <c r="S1789" s="157"/>
    </row>
    <row r="1790" spans="1:19" s="158" customFormat="1" x14ac:dyDescent="0.2">
      <c r="A1790" s="157"/>
      <c r="E1790" s="159"/>
      <c r="F1790" s="159"/>
      <c r="G1790" s="160"/>
      <c r="H1790" s="159"/>
      <c r="I1790" s="159"/>
      <c r="K1790" s="161"/>
      <c r="S1790" s="157"/>
    </row>
    <row r="1791" spans="1:19" s="158" customFormat="1" x14ac:dyDescent="0.2">
      <c r="A1791" s="157"/>
      <c r="E1791" s="159"/>
      <c r="F1791" s="159"/>
      <c r="G1791" s="160"/>
      <c r="H1791" s="159"/>
      <c r="I1791" s="159"/>
      <c r="K1791" s="161"/>
      <c r="S1791" s="157"/>
    </row>
    <row r="1792" spans="1:19" s="158" customFormat="1" x14ac:dyDescent="0.2">
      <c r="A1792" s="157"/>
      <c r="E1792" s="159"/>
      <c r="F1792" s="159"/>
      <c r="G1792" s="160"/>
      <c r="H1792" s="159"/>
      <c r="I1792" s="159"/>
      <c r="K1792" s="161"/>
      <c r="S1792" s="157"/>
    </row>
    <row r="1793" spans="1:19" s="158" customFormat="1" x14ac:dyDescent="0.2">
      <c r="A1793" s="157"/>
      <c r="E1793" s="159"/>
      <c r="F1793" s="159"/>
      <c r="G1793" s="160"/>
      <c r="H1793" s="159"/>
      <c r="I1793" s="159"/>
      <c r="K1793" s="161"/>
      <c r="S1793" s="157"/>
    </row>
    <row r="1794" spans="1:19" s="158" customFormat="1" x14ac:dyDescent="0.2">
      <c r="A1794" s="157"/>
      <c r="E1794" s="159"/>
      <c r="F1794" s="159"/>
      <c r="G1794" s="160"/>
      <c r="H1794" s="159"/>
      <c r="I1794" s="159"/>
      <c r="K1794" s="161"/>
      <c r="S1794" s="157"/>
    </row>
    <row r="1795" spans="1:19" s="158" customFormat="1" x14ac:dyDescent="0.2">
      <c r="A1795" s="157"/>
      <c r="E1795" s="159"/>
      <c r="F1795" s="159"/>
      <c r="G1795" s="160"/>
      <c r="H1795" s="159"/>
      <c r="I1795" s="159"/>
      <c r="K1795" s="161"/>
      <c r="S1795" s="157"/>
    </row>
    <row r="1796" spans="1:19" s="158" customFormat="1" x14ac:dyDescent="0.2">
      <c r="A1796" s="157"/>
      <c r="E1796" s="159"/>
      <c r="F1796" s="159"/>
      <c r="G1796" s="160"/>
      <c r="H1796" s="159"/>
      <c r="I1796" s="159"/>
      <c r="K1796" s="161"/>
      <c r="S1796" s="157"/>
    </row>
    <row r="1797" spans="1:19" s="158" customFormat="1" x14ac:dyDescent="0.2">
      <c r="A1797" s="157"/>
      <c r="E1797" s="159"/>
      <c r="F1797" s="159"/>
      <c r="G1797" s="160"/>
      <c r="H1797" s="159"/>
      <c r="I1797" s="159"/>
      <c r="K1797" s="161"/>
      <c r="S1797" s="157"/>
    </row>
    <row r="1798" spans="1:19" s="158" customFormat="1" x14ac:dyDescent="0.2">
      <c r="A1798" s="157"/>
      <c r="E1798" s="159"/>
      <c r="F1798" s="159"/>
      <c r="G1798" s="160"/>
      <c r="H1798" s="159"/>
      <c r="I1798" s="159"/>
      <c r="K1798" s="161"/>
      <c r="S1798" s="157"/>
    </row>
    <row r="1799" spans="1:19" s="158" customFormat="1" x14ac:dyDescent="0.2">
      <c r="A1799" s="157"/>
      <c r="E1799" s="159"/>
      <c r="F1799" s="159"/>
      <c r="G1799" s="160"/>
      <c r="H1799" s="159"/>
      <c r="I1799" s="159"/>
      <c r="K1799" s="161"/>
      <c r="S1799" s="157"/>
    </row>
    <row r="1800" spans="1:19" s="158" customFormat="1" x14ac:dyDescent="0.2">
      <c r="A1800" s="157"/>
      <c r="E1800" s="159"/>
      <c r="F1800" s="159"/>
      <c r="G1800" s="160"/>
      <c r="H1800" s="159"/>
      <c r="I1800" s="159"/>
      <c r="K1800" s="161"/>
      <c r="S1800" s="157"/>
    </row>
    <row r="1801" spans="1:19" s="158" customFormat="1" x14ac:dyDescent="0.2">
      <c r="A1801" s="157"/>
      <c r="E1801" s="159"/>
      <c r="F1801" s="159"/>
      <c r="G1801" s="160"/>
      <c r="H1801" s="159"/>
      <c r="I1801" s="159"/>
      <c r="K1801" s="161"/>
      <c r="S1801" s="157"/>
    </row>
    <row r="1802" spans="1:19" s="158" customFormat="1" x14ac:dyDescent="0.2">
      <c r="A1802" s="157"/>
      <c r="E1802" s="159"/>
      <c r="F1802" s="159"/>
      <c r="G1802" s="160"/>
      <c r="H1802" s="159"/>
      <c r="I1802" s="159"/>
      <c r="K1802" s="161"/>
      <c r="S1802" s="157"/>
    </row>
    <row r="1803" spans="1:19" s="158" customFormat="1" x14ac:dyDescent="0.2">
      <c r="A1803" s="157"/>
      <c r="E1803" s="159"/>
      <c r="F1803" s="159"/>
      <c r="G1803" s="160"/>
      <c r="H1803" s="159"/>
      <c r="I1803" s="159"/>
      <c r="K1803" s="161"/>
      <c r="S1803" s="157"/>
    </row>
    <row r="1804" spans="1:19" s="158" customFormat="1" x14ac:dyDescent="0.2">
      <c r="A1804" s="157"/>
      <c r="E1804" s="159"/>
      <c r="F1804" s="159"/>
      <c r="G1804" s="160"/>
      <c r="H1804" s="159"/>
      <c r="I1804" s="159"/>
      <c r="K1804" s="161"/>
      <c r="S1804" s="157"/>
    </row>
    <row r="1805" spans="1:19" s="158" customFormat="1" x14ac:dyDescent="0.2">
      <c r="A1805" s="157"/>
      <c r="E1805" s="159"/>
      <c r="F1805" s="159"/>
      <c r="G1805" s="160"/>
      <c r="H1805" s="159"/>
      <c r="I1805" s="159"/>
      <c r="K1805" s="161"/>
      <c r="S1805" s="157"/>
    </row>
    <row r="1806" spans="1:19" s="158" customFormat="1" x14ac:dyDescent="0.2">
      <c r="A1806" s="157"/>
      <c r="E1806" s="159"/>
      <c r="F1806" s="159"/>
      <c r="G1806" s="160"/>
      <c r="H1806" s="159"/>
      <c r="I1806" s="159"/>
      <c r="K1806" s="161"/>
      <c r="S1806" s="157"/>
    </row>
    <row r="1807" spans="1:19" s="158" customFormat="1" x14ac:dyDescent="0.2">
      <c r="A1807" s="157"/>
      <c r="E1807" s="159"/>
      <c r="F1807" s="159"/>
      <c r="G1807" s="160"/>
      <c r="H1807" s="159"/>
      <c r="I1807" s="159"/>
      <c r="K1807" s="161"/>
      <c r="S1807" s="157"/>
    </row>
    <row r="1808" spans="1:19" s="158" customFormat="1" x14ac:dyDescent="0.2">
      <c r="A1808" s="157"/>
      <c r="E1808" s="159"/>
      <c r="F1808" s="159"/>
      <c r="G1808" s="160"/>
      <c r="H1808" s="159"/>
      <c r="I1808" s="159"/>
      <c r="K1808" s="161"/>
      <c r="S1808" s="157"/>
    </row>
    <row r="1809" spans="1:19" s="158" customFormat="1" x14ac:dyDescent="0.2">
      <c r="A1809" s="157"/>
      <c r="E1809" s="159"/>
      <c r="F1809" s="159"/>
      <c r="G1809" s="160"/>
      <c r="H1809" s="159"/>
      <c r="I1809" s="159"/>
      <c r="K1809" s="161"/>
      <c r="S1809" s="157"/>
    </row>
    <row r="1810" spans="1:19" s="158" customFormat="1" x14ac:dyDescent="0.2">
      <c r="A1810" s="157"/>
      <c r="E1810" s="159"/>
      <c r="F1810" s="159"/>
      <c r="G1810" s="160"/>
      <c r="H1810" s="159"/>
      <c r="I1810" s="159"/>
      <c r="K1810" s="161"/>
      <c r="S1810" s="157"/>
    </row>
    <row r="1811" spans="1:19" s="158" customFormat="1" x14ac:dyDescent="0.2">
      <c r="A1811" s="157"/>
      <c r="E1811" s="159"/>
      <c r="F1811" s="159"/>
      <c r="G1811" s="160"/>
      <c r="H1811" s="159"/>
      <c r="I1811" s="159"/>
      <c r="K1811" s="161"/>
      <c r="S1811" s="157"/>
    </row>
    <row r="1812" spans="1:19" s="158" customFormat="1" x14ac:dyDescent="0.2">
      <c r="A1812" s="157"/>
      <c r="E1812" s="159"/>
      <c r="F1812" s="159"/>
      <c r="G1812" s="160"/>
      <c r="H1812" s="159"/>
      <c r="I1812" s="159"/>
      <c r="K1812" s="161"/>
      <c r="S1812" s="157"/>
    </row>
    <row r="1813" spans="1:19" s="158" customFormat="1" x14ac:dyDescent="0.2">
      <c r="A1813" s="157"/>
      <c r="E1813" s="159"/>
      <c r="F1813" s="159"/>
      <c r="G1813" s="160"/>
      <c r="H1813" s="159"/>
      <c r="I1813" s="159"/>
      <c r="K1813" s="161"/>
      <c r="S1813" s="157"/>
    </row>
    <row r="1814" spans="1:19" s="158" customFormat="1" x14ac:dyDescent="0.2">
      <c r="A1814" s="157"/>
      <c r="E1814" s="159"/>
      <c r="F1814" s="159"/>
      <c r="G1814" s="160"/>
      <c r="H1814" s="159"/>
      <c r="I1814" s="159"/>
      <c r="K1814" s="161"/>
      <c r="S1814" s="157"/>
    </row>
    <row r="1815" spans="1:19" s="158" customFormat="1" x14ac:dyDescent="0.2">
      <c r="A1815" s="157"/>
      <c r="E1815" s="159"/>
      <c r="F1815" s="159"/>
      <c r="G1815" s="160"/>
      <c r="H1815" s="159"/>
      <c r="I1815" s="159"/>
      <c r="K1815" s="161"/>
      <c r="S1815" s="157"/>
    </row>
    <row r="1816" spans="1:19" s="158" customFormat="1" x14ac:dyDescent="0.2">
      <c r="A1816" s="157"/>
      <c r="E1816" s="159"/>
      <c r="F1816" s="159"/>
      <c r="G1816" s="160"/>
      <c r="H1816" s="159"/>
      <c r="I1816" s="159"/>
      <c r="K1816" s="161"/>
      <c r="S1816" s="157"/>
    </row>
    <row r="1817" spans="1:19" s="158" customFormat="1" x14ac:dyDescent="0.2">
      <c r="A1817" s="157"/>
      <c r="E1817" s="159"/>
      <c r="F1817" s="159"/>
      <c r="G1817" s="160"/>
      <c r="H1817" s="159"/>
      <c r="I1817" s="159"/>
      <c r="K1817" s="161"/>
      <c r="S1817" s="157"/>
    </row>
    <row r="1818" spans="1:19" s="158" customFormat="1" x14ac:dyDescent="0.2">
      <c r="A1818" s="157"/>
      <c r="E1818" s="159"/>
      <c r="F1818" s="159"/>
      <c r="G1818" s="160"/>
      <c r="H1818" s="159"/>
      <c r="I1818" s="159"/>
      <c r="K1818" s="161"/>
      <c r="S1818" s="157"/>
    </row>
    <row r="1819" spans="1:19" s="158" customFormat="1" x14ac:dyDescent="0.2">
      <c r="A1819" s="157"/>
      <c r="E1819" s="159"/>
      <c r="F1819" s="159"/>
      <c r="G1819" s="160"/>
      <c r="H1819" s="159"/>
      <c r="I1819" s="159"/>
      <c r="K1819" s="161"/>
      <c r="S1819" s="157"/>
    </row>
    <row r="1820" spans="1:19" s="158" customFormat="1" x14ac:dyDescent="0.2">
      <c r="A1820" s="157"/>
      <c r="E1820" s="159"/>
      <c r="F1820" s="159"/>
      <c r="G1820" s="160"/>
      <c r="H1820" s="159"/>
      <c r="I1820" s="159"/>
      <c r="K1820" s="161"/>
      <c r="S1820" s="157"/>
    </row>
    <row r="1821" spans="1:19" s="158" customFormat="1" x14ac:dyDescent="0.2">
      <c r="A1821" s="157"/>
      <c r="E1821" s="159"/>
      <c r="F1821" s="159"/>
      <c r="G1821" s="160"/>
      <c r="H1821" s="159"/>
      <c r="I1821" s="159"/>
      <c r="K1821" s="161"/>
      <c r="S1821" s="157"/>
    </row>
    <row r="1822" spans="1:19" s="158" customFormat="1" x14ac:dyDescent="0.2">
      <c r="A1822" s="157"/>
      <c r="E1822" s="159"/>
      <c r="F1822" s="159"/>
      <c r="G1822" s="160"/>
      <c r="H1822" s="159"/>
      <c r="I1822" s="159"/>
      <c r="K1822" s="161"/>
      <c r="S1822" s="157"/>
    </row>
    <row r="1823" spans="1:19" s="158" customFormat="1" x14ac:dyDescent="0.2">
      <c r="A1823" s="157"/>
      <c r="E1823" s="159"/>
      <c r="F1823" s="159"/>
      <c r="G1823" s="160"/>
      <c r="H1823" s="159"/>
      <c r="I1823" s="159"/>
      <c r="K1823" s="161"/>
      <c r="S1823" s="157"/>
    </row>
    <row r="1824" spans="1:19" s="158" customFormat="1" x14ac:dyDescent="0.2">
      <c r="A1824" s="157"/>
      <c r="E1824" s="159"/>
      <c r="F1824" s="159"/>
      <c r="G1824" s="160"/>
      <c r="H1824" s="159"/>
      <c r="I1824" s="159"/>
      <c r="K1824" s="161"/>
      <c r="S1824" s="157"/>
    </row>
    <row r="1825" spans="1:19" s="158" customFormat="1" x14ac:dyDescent="0.2">
      <c r="A1825" s="157"/>
      <c r="E1825" s="159"/>
      <c r="F1825" s="159"/>
      <c r="G1825" s="160"/>
      <c r="H1825" s="159"/>
      <c r="I1825" s="159"/>
      <c r="K1825" s="161"/>
      <c r="S1825" s="157"/>
    </row>
    <row r="1826" spans="1:19" s="158" customFormat="1" x14ac:dyDescent="0.2">
      <c r="A1826" s="157"/>
      <c r="E1826" s="159"/>
      <c r="F1826" s="159"/>
      <c r="G1826" s="160"/>
      <c r="H1826" s="159"/>
      <c r="I1826" s="159"/>
      <c r="K1826" s="161"/>
      <c r="S1826" s="157"/>
    </row>
    <row r="1827" spans="1:19" s="158" customFormat="1" x14ac:dyDescent="0.2">
      <c r="A1827" s="157"/>
      <c r="E1827" s="159"/>
      <c r="F1827" s="159"/>
      <c r="G1827" s="160"/>
      <c r="H1827" s="159"/>
      <c r="I1827" s="159"/>
      <c r="K1827" s="161"/>
      <c r="S1827" s="157"/>
    </row>
    <row r="1828" spans="1:19" s="158" customFormat="1" x14ac:dyDescent="0.2">
      <c r="A1828" s="157"/>
      <c r="E1828" s="159"/>
      <c r="F1828" s="159"/>
      <c r="G1828" s="160"/>
      <c r="H1828" s="159"/>
      <c r="I1828" s="159"/>
      <c r="K1828" s="161"/>
      <c r="S1828" s="157"/>
    </row>
    <row r="1829" spans="1:19" s="158" customFormat="1" x14ac:dyDescent="0.2">
      <c r="A1829" s="157"/>
      <c r="E1829" s="159"/>
      <c r="F1829" s="159"/>
      <c r="G1829" s="160"/>
      <c r="H1829" s="159"/>
      <c r="I1829" s="159"/>
      <c r="K1829" s="161"/>
      <c r="S1829" s="157"/>
    </row>
    <row r="1830" spans="1:19" s="158" customFormat="1" x14ac:dyDescent="0.2">
      <c r="A1830" s="157"/>
      <c r="E1830" s="159"/>
      <c r="F1830" s="159"/>
      <c r="G1830" s="160"/>
      <c r="H1830" s="159"/>
      <c r="I1830" s="159"/>
      <c r="K1830" s="161"/>
      <c r="S1830" s="157"/>
    </row>
    <row r="1831" spans="1:19" s="158" customFormat="1" x14ac:dyDescent="0.2">
      <c r="A1831" s="157"/>
      <c r="E1831" s="159"/>
      <c r="F1831" s="159"/>
      <c r="G1831" s="160"/>
      <c r="H1831" s="159"/>
      <c r="I1831" s="159"/>
      <c r="K1831" s="161"/>
      <c r="S1831" s="157"/>
    </row>
    <row r="1832" spans="1:19" s="158" customFormat="1" x14ac:dyDescent="0.2">
      <c r="A1832" s="157"/>
      <c r="E1832" s="159"/>
      <c r="F1832" s="159"/>
      <c r="G1832" s="160"/>
      <c r="H1832" s="159"/>
      <c r="I1832" s="159"/>
      <c r="K1832" s="161"/>
      <c r="S1832" s="157"/>
    </row>
    <row r="1833" spans="1:19" s="158" customFormat="1" x14ac:dyDescent="0.2">
      <c r="A1833" s="157"/>
      <c r="E1833" s="159"/>
      <c r="F1833" s="159"/>
      <c r="G1833" s="160"/>
      <c r="H1833" s="159"/>
      <c r="I1833" s="159"/>
      <c r="K1833" s="161"/>
      <c r="S1833" s="157"/>
    </row>
    <row r="1834" spans="1:19" s="158" customFormat="1" x14ac:dyDescent="0.2">
      <c r="A1834" s="157"/>
      <c r="E1834" s="159"/>
      <c r="F1834" s="159"/>
      <c r="G1834" s="160"/>
      <c r="H1834" s="159"/>
      <c r="I1834" s="159"/>
      <c r="K1834" s="161"/>
      <c r="S1834" s="157"/>
    </row>
    <row r="1835" spans="1:19" s="158" customFormat="1" x14ac:dyDescent="0.2">
      <c r="A1835" s="157"/>
      <c r="E1835" s="159"/>
      <c r="F1835" s="159"/>
      <c r="G1835" s="160"/>
      <c r="H1835" s="159"/>
      <c r="I1835" s="159"/>
      <c r="K1835" s="161"/>
      <c r="S1835" s="157"/>
    </row>
    <row r="1836" spans="1:19" s="158" customFormat="1" x14ac:dyDescent="0.2">
      <c r="A1836" s="157"/>
      <c r="E1836" s="159"/>
      <c r="F1836" s="159"/>
      <c r="G1836" s="160"/>
      <c r="H1836" s="159"/>
      <c r="I1836" s="159"/>
      <c r="K1836" s="161"/>
      <c r="S1836" s="157"/>
    </row>
    <row r="1837" spans="1:19" s="158" customFormat="1" x14ac:dyDescent="0.2">
      <c r="A1837" s="157"/>
      <c r="E1837" s="159"/>
      <c r="F1837" s="159"/>
      <c r="G1837" s="160"/>
      <c r="H1837" s="159"/>
      <c r="I1837" s="159"/>
      <c r="K1837" s="161"/>
      <c r="S1837" s="157"/>
    </row>
    <row r="1838" spans="1:19" s="158" customFormat="1" x14ac:dyDescent="0.2">
      <c r="A1838" s="157"/>
      <c r="E1838" s="159"/>
      <c r="F1838" s="159"/>
      <c r="G1838" s="160"/>
      <c r="H1838" s="159"/>
      <c r="I1838" s="159"/>
      <c r="K1838" s="161"/>
      <c r="S1838" s="157"/>
    </row>
    <row r="1839" spans="1:19" s="158" customFormat="1" x14ac:dyDescent="0.2">
      <c r="A1839" s="157"/>
      <c r="E1839" s="159"/>
      <c r="F1839" s="159"/>
      <c r="G1839" s="160"/>
      <c r="H1839" s="159"/>
      <c r="I1839" s="159"/>
      <c r="K1839" s="161"/>
      <c r="S1839" s="157"/>
    </row>
    <row r="1840" spans="1:19" s="158" customFormat="1" x14ac:dyDescent="0.2">
      <c r="A1840" s="157"/>
      <c r="E1840" s="159"/>
      <c r="F1840" s="159"/>
      <c r="G1840" s="160"/>
      <c r="H1840" s="159"/>
      <c r="I1840" s="159"/>
      <c r="K1840" s="161"/>
      <c r="S1840" s="157"/>
    </row>
    <row r="1841" spans="1:19" s="158" customFormat="1" x14ac:dyDescent="0.2">
      <c r="A1841" s="157"/>
      <c r="E1841" s="159"/>
      <c r="F1841" s="159"/>
      <c r="G1841" s="160"/>
      <c r="H1841" s="159"/>
      <c r="I1841" s="159"/>
      <c r="K1841" s="161"/>
      <c r="S1841" s="157"/>
    </row>
    <row r="1842" spans="1:19" s="158" customFormat="1" x14ac:dyDescent="0.2">
      <c r="A1842" s="157"/>
      <c r="E1842" s="159"/>
      <c r="F1842" s="159"/>
      <c r="G1842" s="160"/>
      <c r="H1842" s="159"/>
      <c r="I1842" s="159"/>
      <c r="K1842" s="161"/>
      <c r="S1842" s="157"/>
    </row>
    <row r="1843" spans="1:19" s="158" customFormat="1" x14ac:dyDescent="0.2">
      <c r="A1843" s="157"/>
      <c r="E1843" s="159"/>
      <c r="F1843" s="159"/>
      <c r="G1843" s="160"/>
      <c r="H1843" s="159"/>
      <c r="I1843" s="159"/>
      <c r="K1843" s="161"/>
      <c r="S1843" s="157"/>
    </row>
    <row r="1844" spans="1:19" s="158" customFormat="1" x14ac:dyDescent="0.2">
      <c r="A1844" s="157"/>
      <c r="E1844" s="159"/>
      <c r="F1844" s="159"/>
      <c r="G1844" s="160"/>
      <c r="H1844" s="159"/>
      <c r="I1844" s="159"/>
      <c r="K1844" s="161"/>
      <c r="S1844" s="157"/>
    </row>
    <row r="1845" spans="1:19" s="158" customFormat="1" x14ac:dyDescent="0.2">
      <c r="A1845" s="157"/>
      <c r="E1845" s="159"/>
      <c r="F1845" s="159"/>
      <c r="G1845" s="160"/>
      <c r="H1845" s="159"/>
      <c r="I1845" s="159"/>
      <c r="K1845" s="161"/>
      <c r="S1845" s="157"/>
    </row>
    <row r="1846" spans="1:19" s="158" customFormat="1" x14ac:dyDescent="0.2">
      <c r="A1846" s="157"/>
      <c r="E1846" s="159"/>
      <c r="F1846" s="159"/>
      <c r="G1846" s="160"/>
      <c r="H1846" s="159"/>
      <c r="I1846" s="159"/>
      <c r="K1846" s="161"/>
      <c r="S1846" s="157"/>
    </row>
    <row r="1847" spans="1:19" s="158" customFormat="1" x14ac:dyDescent="0.2">
      <c r="A1847" s="157"/>
      <c r="E1847" s="159"/>
      <c r="F1847" s="159"/>
      <c r="G1847" s="160"/>
      <c r="H1847" s="159"/>
      <c r="I1847" s="159"/>
      <c r="K1847" s="161"/>
      <c r="S1847" s="157"/>
    </row>
    <row r="1848" spans="1:19" s="158" customFormat="1" x14ac:dyDescent="0.2">
      <c r="A1848" s="157"/>
      <c r="E1848" s="159"/>
      <c r="F1848" s="159"/>
      <c r="G1848" s="160"/>
      <c r="H1848" s="159"/>
      <c r="I1848" s="159"/>
      <c r="K1848" s="161"/>
      <c r="S1848" s="157"/>
    </row>
    <row r="1849" spans="1:19" s="158" customFormat="1" x14ac:dyDescent="0.2">
      <c r="A1849" s="157"/>
      <c r="E1849" s="159"/>
      <c r="F1849" s="159"/>
      <c r="G1849" s="160"/>
      <c r="H1849" s="159"/>
      <c r="I1849" s="159"/>
      <c r="K1849" s="161"/>
      <c r="S1849" s="157"/>
    </row>
    <row r="1850" spans="1:19" s="158" customFormat="1" x14ac:dyDescent="0.2">
      <c r="A1850" s="157"/>
      <c r="E1850" s="159"/>
      <c r="F1850" s="159"/>
      <c r="G1850" s="160"/>
      <c r="H1850" s="159"/>
      <c r="I1850" s="159"/>
      <c r="K1850" s="161"/>
      <c r="S1850" s="157"/>
    </row>
    <row r="1851" spans="1:19" s="158" customFormat="1" x14ac:dyDescent="0.2">
      <c r="A1851" s="157"/>
      <c r="E1851" s="159"/>
      <c r="F1851" s="159"/>
      <c r="G1851" s="160"/>
      <c r="H1851" s="159"/>
      <c r="I1851" s="159"/>
      <c r="K1851" s="161"/>
      <c r="S1851" s="157"/>
    </row>
    <row r="1852" spans="1:19" s="158" customFormat="1" x14ac:dyDescent="0.2">
      <c r="A1852" s="157"/>
      <c r="E1852" s="159"/>
      <c r="F1852" s="159"/>
      <c r="G1852" s="160"/>
      <c r="H1852" s="159"/>
      <c r="I1852" s="159"/>
      <c r="K1852" s="161"/>
      <c r="S1852" s="157"/>
    </row>
    <row r="1853" spans="1:19" s="158" customFormat="1" x14ac:dyDescent="0.2">
      <c r="A1853" s="157"/>
      <c r="E1853" s="159"/>
      <c r="F1853" s="159"/>
      <c r="G1853" s="160"/>
      <c r="H1853" s="159"/>
      <c r="I1853" s="159"/>
      <c r="K1853" s="161"/>
      <c r="S1853" s="157"/>
    </row>
    <row r="1854" spans="1:19" s="158" customFormat="1" x14ac:dyDescent="0.2">
      <c r="A1854" s="157"/>
      <c r="E1854" s="159"/>
      <c r="F1854" s="159"/>
      <c r="G1854" s="160"/>
      <c r="H1854" s="159"/>
      <c r="I1854" s="159"/>
      <c r="K1854" s="161"/>
      <c r="S1854" s="157"/>
    </row>
    <row r="1855" spans="1:19" s="158" customFormat="1" x14ac:dyDescent="0.2">
      <c r="A1855" s="157"/>
      <c r="E1855" s="159"/>
      <c r="F1855" s="159"/>
      <c r="G1855" s="160"/>
      <c r="H1855" s="159"/>
      <c r="I1855" s="159"/>
      <c r="K1855" s="161"/>
      <c r="S1855" s="157"/>
    </row>
    <row r="1856" spans="1:19" s="158" customFormat="1" x14ac:dyDescent="0.2">
      <c r="A1856" s="157"/>
      <c r="E1856" s="159"/>
      <c r="F1856" s="159"/>
      <c r="G1856" s="160"/>
      <c r="H1856" s="159"/>
      <c r="I1856" s="159"/>
      <c r="K1856" s="161"/>
      <c r="S1856" s="157"/>
    </row>
    <row r="1857" spans="1:19" s="158" customFormat="1" x14ac:dyDescent="0.2">
      <c r="A1857" s="157"/>
      <c r="E1857" s="159"/>
      <c r="F1857" s="159"/>
      <c r="G1857" s="160"/>
      <c r="H1857" s="159"/>
      <c r="I1857" s="159"/>
      <c r="K1857" s="161"/>
      <c r="S1857" s="157"/>
    </row>
    <row r="1858" spans="1:19" s="158" customFormat="1" x14ac:dyDescent="0.2">
      <c r="A1858" s="157"/>
      <c r="E1858" s="159"/>
      <c r="F1858" s="159"/>
      <c r="G1858" s="160"/>
      <c r="H1858" s="159"/>
      <c r="I1858" s="159"/>
      <c r="K1858" s="161"/>
      <c r="S1858" s="157"/>
    </row>
    <row r="1859" spans="1:19" s="158" customFormat="1" x14ac:dyDescent="0.2">
      <c r="A1859" s="157"/>
      <c r="E1859" s="159"/>
      <c r="F1859" s="159"/>
      <c r="G1859" s="160"/>
      <c r="H1859" s="159"/>
      <c r="I1859" s="159"/>
      <c r="K1859" s="161"/>
      <c r="S1859" s="157"/>
    </row>
    <row r="1860" spans="1:19" s="158" customFormat="1" x14ac:dyDescent="0.2">
      <c r="A1860" s="157"/>
      <c r="E1860" s="159"/>
      <c r="F1860" s="159"/>
      <c r="G1860" s="160"/>
      <c r="H1860" s="159"/>
      <c r="I1860" s="159"/>
      <c r="K1860" s="161"/>
      <c r="S1860" s="157"/>
    </row>
    <row r="1861" spans="1:19" s="158" customFormat="1" x14ac:dyDescent="0.2">
      <c r="A1861" s="157"/>
      <c r="E1861" s="159"/>
      <c r="F1861" s="159"/>
      <c r="G1861" s="160"/>
      <c r="H1861" s="159"/>
      <c r="I1861" s="159"/>
      <c r="K1861" s="161"/>
      <c r="S1861" s="157"/>
    </row>
    <row r="1862" spans="1:19" s="158" customFormat="1" x14ac:dyDescent="0.2">
      <c r="A1862" s="157"/>
      <c r="E1862" s="159"/>
      <c r="F1862" s="159"/>
      <c r="G1862" s="160"/>
      <c r="H1862" s="159"/>
      <c r="I1862" s="159"/>
      <c r="K1862" s="161"/>
      <c r="S1862" s="157"/>
    </row>
    <row r="1863" spans="1:19" s="158" customFormat="1" x14ac:dyDescent="0.2">
      <c r="A1863" s="157"/>
      <c r="E1863" s="159"/>
      <c r="F1863" s="159"/>
      <c r="G1863" s="160"/>
      <c r="H1863" s="159"/>
      <c r="I1863" s="159"/>
      <c r="K1863" s="161"/>
      <c r="S1863" s="157"/>
    </row>
    <row r="1864" spans="1:19" s="158" customFormat="1" x14ac:dyDescent="0.2">
      <c r="A1864" s="157"/>
      <c r="E1864" s="159"/>
      <c r="F1864" s="159"/>
      <c r="G1864" s="160"/>
      <c r="H1864" s="159"/>
      <c r="I1864" s="159"/>
      <c r="K1864" s="161"/>
      <c r="S1864" s="157"/>
    </row>
    <row r="1865" spans="1:19" s="158" customFormat="1" x14ac:dyDescent="0.2">
      <c r="A1865" s="157"/>
      <c r="E1865" s="159"/>
      <c r="F1865" s="159"/>
      <c r="G1865" s="160"/>
      <c r="H1865" s="159"/>
      <c r="I1865" s="159"/>
      <c r="K1865" s="161"/>
      <c r="S1865" s="157"/>
    </row>
    <row r="1866" spans="1:19" s="158" customFormat="1" x14ac:dyDescent="0.2">
      <c r="A1866" s="157"/>
      <c r="E1866" s="159"/>
      <c r="F1866" s="159"/>
      <c r="G1866" s="160"/>
      <c r="H1866" s="159"/>
      <c r="I1866" s="159"/>
      <c r="K1866" s="161"/>
      <c r="S1866" s="157"/>
    </row>
    <row r="1867" spans="1:19" s="158" customFormat="1" x14ac:dyDescent="0.2">
      <c r="A1867" s="157"/>
      <c r="E1867" s="159"/>
      <c r="F1867" s="159"/>
      <c r="G1867" s="160"/>
      <c r="H1867" s="159"/>
      <c r="I1867" s="159"/>
      <c r="K1867" s="161"/>
      <c r="S1867" s="157"/>
    </row>
    <row r="1868" spans="1:19" s="158" customFormat="1" x14ac:dyDescent="0.2">
      <c r="A1868" s="157"/>
      <c r="E1868" s="159"/>
      <c r="F1868" s="159"/>
      <c r="G1868" s="160"/>
      <c r="H1868" s="159"/>
      <c r="I1868" s="159"/>
      <c r="K1868" s="161"/>
      <c r="S1868" s="157"/>
    </row>
    <row r="1869" spans="1:19" s="158" customFormat="1" x14ac:dyDescent="0.2">
      <c r="A1869" s="157"/>
      <c r="E1869" s="159"/>
      <c r="F1869" s="159"/>
      <c r="G1869" s="160"/>
      <c r="H1869" s="159"/>
      <c r="I1869" s="159"/>
      <c r="K1869" s="161"/>
      <c r="S1869" s="157"/>
    </row>
    <row r="1870" spans="1:19" s="158" customFormat="1" x14ac:dyDescent="0.2">
      <c r="A1870" s="157"/>
      <c r="E1870" s="159"/>
      <c r="F1870" s="159"/>
      <c r="G1870" s="160"/>
      <c r="H1870" s="159"/>
      <c r="I1870" s="159"/>
      <c r="K1870" s="161"/>
      <c r="S1870" s="157"/>
    </row>
    <row r="1871" spans="1:19" s="158" customFormat="1" x14ac:dyDescent="0.2">
      <c r="A1871" s="157"/>
      <c r="E1871" s="159"/>
      <c r="F1871" s="159"/>
      <c r="G1871" s="160"/>
      <c r="H1871" s="159"/>
      <c r="I1871" s="159"/>
      <c r="K1871" s="161"/>
      <c r="S1871" s="157"/>
    </row>
    <row r="1872" spans="1:19" s="158" customFormat="1" x14ac:dyDescent="0.2">
      <c r="A1872" s="157"/>
      <c r="E1872" s="159"/>
      <c r="F1872" s="159"/>
      <c r="G1872" s="160"/>
      <c r="H1872" s="159"/>
      <c r="I1872" s="159"/>
      <c r="K1872" s="161"/>
      <c r="S1872" s="157"/>
    </row>
    <row r="1873" spans="1:19" s="158" customFormat="1" x14ac:dyDescent="0.2">
      <c r="A1873" s="157"/>
      <c r="E1873" s="159"/>
      <c r="F1873" s="159"/>
      <c r="G1873" s="160"/>
      <c r="H1873" s="159"/>
      <c r="I1873" s="159"/>
      <c r="K1873" s="161"/>
      <c r="S1873" s="157"/>
    </row>
    <row r="1874" spans="1:19" s="158" customFormat="1" x14ac:dyDescent="0.2">
      <c r="A1874" s="157"/>
      <c r="E1874" s="159"/>
      <c r="F1874" s="159"/>
      <c r="G1874" s="160"/>
      <c r="H1874" s="159"/>
      <c r="I1874" s="159"/>
      <c r="K1874" s="161"/>
      <c r="S1874" s="157"/>
    </row>
    <row r="1875" spans="1:19" s="158" customFormat="1" x14ac:dyDescent="0.2">
      <c r="A1875" s="157"/>
      <c r="E1875" s="159"/>
      <c r="F1875" s="159"/>
      <c r="G1875" s="160"/>
      <c r="H1875" s="159"/>
      <c r="I1875" s="159"/>
      <c r="K1875" s="161"/>
      <c r="S1875" s="157"/>
    </row>
    <row r="1876" spans="1:19" s="158" customFormat="1" x14ac:dyDescent="0.2">
      <c r="A1876" s="157"/>
      <c r="E1876" s="159"/>
      <c r="F1876" s="159"/>
      <c r="G1876" s="160"/>
      <c r="H1876" s="159"/>
      <c r="I1876" s="159"/>
      <c r="K1876" s="161"/>
      <c r="S1876" s="157"/>
    </row>
    <row r="1877" spans="1:19" s="158" customFormat="1" x14ac:dyDescent="0.2">
      <c r="A1877" s="157"/>
      <c r="E1877" s="159"/>
      <c r="F1877" s="159"/>
      <c r="G1877" s="160"/>
      <c r="H1877" s="159"/>
      <c r="I1877" s="159"/>
      <c r="K1877" s="161"/>
      <c r="S1877" s="157"/>
    </row>
    <row r="1878" spans="1:19" s="158" customFormat="1" x14ac:dyDescent="0.2">
      <c r="A1878" s="157"/>
      <c r="E1878" s="159"/>
      <c r="F1878" s="159"/>
      <c r="G1878" s="160"/>
      <c r="H1878" s="159"/>
      <c r="I1878" s="159"/>
      <c r="K1878" s="161"/>
      <c r="S1878" s="157"/>
    </row>
    <row r="1879" spans="1:19" s="158" customFormat="1" x14ac:dyDescent="0.2">
      <c r="A1879" s="157"/>
      <c r="E1879" s="159"/>
      <c r="F1879" s="159"/>
      <c r="G1879" s="160"/>
      <c r="H1879" s="159"/>
      <c r="I1879" s="159"/>
      <c r="K1879" s="161"/>
      <c r="S1879" s="157"/>
    </row>
    <row r="1880" spans="1:19" s="158" customFormat="1" x14ac:dyDescent="0.2">
      <c r="A1880" s="157"/>
      <c r="E1880" s="159"/>
      <c r="F1880" s="159"/>
      <c r="G1880" s="160"/>
      <c r="H1880" s="159"/>
      <c r="I1880" s="159"/>
      <c r="K1880" s="161"/>
      <c r="S1880" s="157"/>
    </row>
    <row r="1881" spans="1:19" s="158" customFormat="1" x14ac:dyDescent="0.2">
      <c r="A1881" s="157"/>
      <c r="E1881" s="159"/>
      <c r="F1881" s="159"/>
      <c r="G1881" s="160"/>
      <c r="H1881" s="159"/>
      <c r="I1881" s="159"/>
      <c r="K1881" s="161"/>
      <c r="S1881" s="157"/>
    </row>
    <row r="1882" spans="1:19" s="158" customFormat="1" x14ac:dyDescent="0.2">
      <c r="A1882" s="157"/>
      <c r="E1882" s="159"/>
      <c r="F1882" s="159"/>
      <c r="G1882" s="160"/>
      <c r="H1882" s="159"/>
      <c r="I1882" s="159"/>
      <c r="K1882" s="161"/>
      <c r="S1882" s="157"/>
    </row>
    <row r="1883" spans="1:19" s="158" customFormat="1" x14ac:dyDescent="0.2">
      <c r="A1883" s="157"/>
      <c r="E1883" s="159"/>
      <c r="F1883" s="159"/>
      <c r="G1883" s="160"/>
      <c r="H1883" s="159"/>
      <c r="I1883" s="159"/>
      <c r="K1883" s="161"/>
      <c r="S1883" s="157"/>
    </row>
    <row r="1884" spans="1:19" s="158" customFormat="1" x14ac:dyDescent="0.2">
      <c r="A1884" s="157"/>
      <c r="E1884" s="159"/>
      <c r="F1884" s="159"/>
      <c r="G1884" s="160"/>
      <c r="H1884" s="159"/>
      <c r="I1884" s="159"/>
      <c r="K1884" s="161"/>
      <c r="S1884" s="157"/>
    </row>
    <row r="1885" spans="1:19" s="158" customFormat="1" x14ac:dyDescent="0.2">
      <c r="A1885" s="157"/>
      <c r="E1885" s="159"/>
      <c r="F1885" s="159"/>
      <c r="G1885" s="160"/>
      <c r="H1885" s="159"/>
      <c r="I1885" s="159"/>
      <c r="K1885" s="161"/>
      <c r="S1885" s="157"/>
    </row>
    <row r="1886" spans="1:19" s="158" customFormat="1" x14ac:dyDescent="0.2">
      <c r="A1886" s="157"/>
      <c r="E1886" s="159"/>
      <c r="F1886" s="159"/>
      <c r="G1886" s="160"/>
      <c r="H1886" s="159"/>
      <c r="I1886" s="159"/>
      <c r="K1886" s="161"/>
      <c r="S1886" s="157"/>
    </row>
    <row r="1887" spans="1:19" s="158" customFormat="1" x14ac:dyDescent="0.2">
      <c r="A1887" s="157"/>
      <c r="E1887" s="159"/>
      <c r="F1887" s="159"/>
      <c r="G1887" s="160"/>
      <c r="H1887" s="159"/>
      <c r="I1887" s="159"/>
      <c r="K1887" s="161"/>
      <c r="S1887" s="157"/>
    </row>
    <row r="1888" spans="1:19" s="158" customFormat="1" x14ac:dyDescent="0.2">
      <c r="A1888" s="157"/>
      <c r="E1888" s="159"/>
      <c r="F1888" s="159"/>
      <c r="G1888" s="160"/>
      <c r="H1888" s="159"/>
      <c r="I1888" s="159"/>
      <c r="K1888" s="161"/>
      <c r="S1888" s="157"/>
    </row>
    <row r="1889" spans="1:19" s="158" customFormat="1" x14ac:dyDescent="0.2">
      <c r="A1889" s="157"/>
      <c r="E1889" s="159"/>
      <c r="F1889" s="159"/>
      <c r="G1889" s="160"/>
      <c r="H1889" s="159"/>
      <c r="I1889" s="159"/>
      <c r="K1889" s="161"/>
      <c r="S1889" s="157"/>
    </row>
    <row r="1890" spans="1:19" s="158" customFormat="1" x14ac:dyDescent="0.2">
      <c r="A1890" s="157"/>
      <c r="E1890" s="159"/>
      <c r="F1890" s="159"/>
      <c r="G1890" s="160"/>
      <c r="H1890" s="159"/>
      <c r="I1890" s="159"/>
      <c r="K1890" s="161"/>
      <c r="S1890" s="157"/>
    </row>
    <row r="1891" spans="1:19" s="158" customFormat="1" x14ac:dyDescent="0.2">
      <c r="A1891" s="157"/>
      <c r="E1891" s="159"/>
      <c r="F1891" s="159"/>
      <c r="G1891" s="160"/>
      <c r="H1891" s="159"/>
      <c r="I1891" s="159"/>
      <c r="K1891" s="161"/>
      <c r="S1891" s="157"/>
    </row>
    <row r="1892" spans="1:19" s="158" customFormat="1" x14ac:dyDescent="0.2">
      <c r="A1892" s="157"/>
      <c r="E1892" s="159"/>
      <c r="F1892" s="159"/>
      <c r="G1892" s="160"/>
      <c r="H1892" s="159"/>
      <c r="I1892" s="159"/>
      <c r="K1892" s="161"/>
      <c r="S1892" s="157"/>
    </row>
    <row r="1893" spans="1:19" s="158" customFormat="1" x14ac:dyDescent="0.2">
      <c r="A1893" s="157"/>
      <c r="E1893" s="159"/>
      <c r="F1893" s="159"/>
      <c r="G1893" s="160"/>
      <c r="H1893" s="159"/>
      <c r="I1893" s="159"/>
      <c r="K1893" s="161"/>
      <c r="S1893" s="157"/>
    </row>
    <row r="1894" spans="1:19" s="158" customFormat="1" x14ac:dyDescent="0.2">
      <c r="A1894" s="157"/>
      <c r="E1894" s="159"/>
      <c r="F1894" s="159"/>
      <c r="G1894" s="160"/>
      <c r="H1894" s="159"/>
      <c r="I1894" s="159"/>
      <c r="K1894" s="161"/>
      <c r="S1894" s="157"/>
    </row>
    <row r="1895" spans="1:19" s="158" customFormat="1" x14ac:dyDescent="0.2">
      <c r="A1895" s="157"/>
      <c r="E1895" s="159"/>
      <c r="F1895" s="159"/>
      <c r="G1895" s="160"/>
      <c r="H1895" s="159"/>
      <c r="I1895" s="159"/>
      <c r="K1895" s="161"/>
      <c r="S1895" s="157"/>
    </row>
    <row r="1896" spans="1:19" s="158" customFormat="1" x14ac:dyDescent="0.2">
      <c r="A1896" s="157"/>
      <c r="E1896" s="159"/>
      <c r="F1896" s="159"/>
      <c r="G1896" s="160"/>
      <c r="H1896" s="159"/>
      <c r="I1896" s="159"/>
      <c r="K1896" s="161"/>
      <c r="S1896" s="157"/>
    </row>
    <row r="1897" spans="1:19" s="158" customFormat="1" x14ac:dyDescent="0.2">
      <c r="A1897" s="157"/>
      <c r="E1897" s="159"/>
      <c r="F1897" s="159"/>
      <c r="G1897" s="160"/>
      <c r="H1897" s="159"/>
      <c r="I1897" s="159"/>
      <c r="K1897" s="161"/>
      <c r="S1897" s="157"/>
    </row>
    <row r="1898" spans="1:19" s="158" customFormat="1" x14ac:dyDescent="0.2">
      <c r="A1898" s="157"/>
      <c r="E1898" s="159"/>
      <c r="F1898" s="159"/>
      <c r="G1898" s="160"/>
      <c r="H1898" s="159"/>
      <c r="I1898" s="159"/>
      <c r="K1898" s="161"/>
      <c r="S1898" s="157"/>
    </row>
    <row r="1899" spans="1:19" s="158" customFormat="1" x14ac:dyDescent="0.2">
      <c r="A1899" s="157"/>
      <c r="E1899" s="159"/>
      <c r="F1899" s="159"/>
      <c r="G1899" s="160"/>
      <c r="H1899" s="159"/>
      <c r="I1899" s="159"/>
      <c r="K1899" s="161"/>
      <c r="S1899" s="157"/>
    </row>
    <row r="1900" spans="1:19" s="158" customFormat="1" x14ac:dyDescent="0.2">
      <c r="A1900" s="157"/>
      <c r="E1900" s="159"/>
      <c r="F1900" s="159"/>
      <c r="G1900" s="160"/>
      <c r="H1900" s="159"/>
      <c r="I1900" s="159"/>
      <c r="K1900" s="161"/>
      <c r="S1900" s="157"/>
    </row>
    <row r="1901" spans="1:19" s="158" customFormat="1" x14ac:dyDescent="0.2">
      <c r="A1901" s="157"/>
      <c r="E1901" s="159"/>
      <c r="F1901" s="159"/>
      <c r="G1901" s="160"/>
      <c r="H1901" s="159"/>
      <c r="I1901" s="159"/>
      <c r="K1901" s="161"/>
      <c r="S1901" s="157"/>
    </row>
    <row r="1902" spans="1:19" s="158" customFormat="1" x14ac:dyDescent="0.2">
      <c r="A1902" s="157"/>
      <c r="E1902" s="159"/>
      <c r="F1902" s="159"/>
      <c r="G1902" s="160"/>
      <c r="H1902" s="159"/>
      <c r="I1902" s="159"/>
      <c r="K1902" s="161"/>
      <c r="S1902" s="157"/>
    </row>
    <row r="1903" spans="1:19" s="158" customFormat="1" x14ac:dyDescent="0.2">
      <c r="A1903" s="157"/>
      <c r="E1903" s="159"/>
      <c r="F1903" s="159"/>
      <c r="G1903" s="160"/>
      <c r="H1903" s="159"/>
      <c r="I1903" s="159"/>
      <c r="K1903" s="161"/>
      <c r="S1903" s="157"/>
    </row>
    <row r="1904" spans="1:19" s="158" customFormat="1" x14ac:dyDescent="0.2">
      <c r="A1904" s="157"/>
      <c r="E1904" s="159"/>
      <c r="F1904" s="159"/>
      <c r="G1904" s="160"/>
      <c r="H1904" s="159"/>
      <c r="I1904" s="159"/>
      <c r="K1904" s="161"/>
      <c r="S1904" s="157"/>
    </row>
    <row r="1905" spans="1:19" s="158" customFormat="1" x14ac:dyDescent="0.2">
      <c r="A1905" s="157"/>
      <c r="E1905" s="159"/>
      <c r="F1905" s="159"/>
      <c r="G1905" s="160"/>
      <c r="H1905" s="159"/>
      <c r="I1905" s="159"/>
      <c r="K1905" s="161"/>
      <c r="S1905" s="157"/>
    </row>
    <row r="1906" spans="1:19" s="158" customFormat="1" x14ac:dyDescent="0.2">
      <c r="A1906" s="157"/>
      <c r="E1906" s="159"/>
      <c r="F1906" s="159"/>
      <c r="G1906" s="160"/>
      <c r="H1906" s="159"/>
      <c r="I1906" s="159"/>
      <c r="K1906" s="161"/>
      <c r="S1906" s="157"/>
    </row>
    <row r="1907" spans="1:19" s="158" customFormat="1" x14ac:dyDescent="0.2">
      <c r="A1907" s="157"/>
      <c r="E1907" s="159"/>
      <c r="F1907" s="159"/>
      <c r="G1907" s="160"/>
      <c r="H1907" s="159"/>
      <c r="I1907" s="159"/>
      <c r="K1907" s="161"/>
      <c r="S1907" s="157"/>
    </row>
    <row r="1908" spans="1:19" s="158" customFormat="1" x14ac:dyDescent="0.2">
      <c r="A1908" s="157"/>
      <c r="E1908" s="159"/>
      <c r="F1908" s="159"/>
      <c r="G1908" s="160"/>
      <c r="H1908" s="159"/>
      <c r="I1908" s="159"/>
      <c r="K1908" s="161"/>
      <c r="S1908" s="157"/>
    </row>
    <row r="1909" spans="1:19" s="158" customFormat="1" x14ac:dyDescent="0.2">
      <c r="A1909" s="157"/>
      <c r="E1909" s="159"/>
      <c r="F1909" s="159"/>
      <c r="G1909" s="160"/>
      <c r="H1909" s="159"/>
      <c r="I1909" s="159"/>
      <c r="K1909" s="161"/>
      <c r="S1909" s="157"/>
    </row>
    <row r="1910" spans="1:19" s="158" customFormat="1" x14ac:dyDescent="0.2">
      <c r="A1910" s="157"/>
      <c r="E1910" s="159"/>
      <c r="F1910" s="159"/>
      <c r="G1910" s="160"/>
      <c r="H1910" s="159"/>
      <c r="I1910" s="159"/>
      <c r="K1910" s="161"/>
      <c r="S1910" s="157"/>
    </row>
    <row r="1911" spans="1:19" s="158" customFormat="1" x14ac:dyDescent="0.2">
      <c r="A1911" s="157"/>
      <c r="E1911" s="159"/>
      <c r="F1911" s="159"/>
      <c r="G1911" s="160"/>
      <c r="H1911" s="159"/>
      <c r="I1911" s="159"/>
      <c r="K1911" s="161"/>
      <c r="S1911" s="157"/>
    </row>
    <row r="1912" spans="1:19" s="158" customFormat="1" x14ac:dyDescent="0.2">
      <c r="A1912" s="157"/>
      <c r="E1912" s="159"/>
      <c r="F1912" s="159"/>
      <c r="G1912" s="160"/>
      <c r="H1912" s="159"/>
      <c r="I1912" s="159"/>
      <c r="K1912" s="161"/>
      <c r="S1912" s="157"/>
    </row>
    <row r="1913" spans="1:19" s="158" customFormat="1" x14ac:dyDescent="0.2">
      <c r="A1913" s="157"/>
      <c r="E1913" s="159"/>
      <c r="F1913" s="159"/>
      <c r="G1913" s="160"/>
      <c r="H1913" s="159"/>
      <c r="I1913" s="159"/>
      <c r="K1913" s="161"/>
      <c r="S1913" s="157"/>
    </row>
    <row r="1914" spans="1:19" s="158" customFormat="1" x14ac:dyDescent="0.2">
      <c r="A1914" s="157"/>
      <c r="E1914" s="159"/>
      <c r="F1914" s="159"/>
      <c r="G1914" s="160"/>
      <c r="H1914" s="159"/>
      <c r="I1914" s="159"/>
      <c r="K1914" s="161"/>
      <c r="S1914" s="157"/>
    </row>
    <row r="1915" spans="1:19" s="158" customFormat="1" x14ac:dyDescent="0.2">
      <c r="A1915" s="157"/>
      <c r="E1915" s="159"/>
      <c r="F1915" s="159"/>
      <c r="G1915" s="160"/>
      <c r="H1915" s="159"/>
      <c r="I1915" s="159"/>
      <c r="K1915" s="161"/>
      <c r="S1915" s="157"/>
    </row>
    <row r="1916" spans="1:19" s="158" customFormat="1" x14ac:dyDescent="0.2">
      <c r="A1916" s="157"/>
      <c r="E1916" s="159"/>
      <c r="F1916" s="159"/>
      <c r="G1916" s="160"/>
      <c r="H1916" s="159"/>
      <c r="I1916" s="159"/>
      <c r="K1916" s="161"/>
      <c r="S1916" s="157"/>
    </row>
    <row r="1917" spans="1:19" s="158" customFormat="1" x14ac:dyDescent="0.2">
      <c r="A1917" s="157"/>
      <c r="E1917" s="159"/>
      <c r="F1917" s="159"/>
      <c r="G1917" s="160"/>
      <c r="H1917" s="159"/>
      <c r="I1917" s="159"/>
      <c r="K1917" s="161"/>
      <c r="S1917" s="157"/>
    </row>
    <row r="1918" spans="1:19" s="158" customFormat="1" x14ac:dyDescent="0.2">
      <c r="A1918" s="157"/>
      <c r="E1918" s="159"/>
      <c r="F1918" s="159"/>
      <c r="G1918" s="160"/>
      <c r="H1918" s="159"/>
      <c r="I1918" s="159"/>
      <c r="K1918" s="161"/>
      <c r="S1918" s="157"/>
    </row>
    <row r="1919" spans="1:19" s="158" customFormat="1" x14ac:dyDescent="0.2">
      <c r="A1919" s="157"/>
      <c r="E1919" s="159"/>
      <c r="F1919" s="159"/>
      <c r="G1919" s="160"/>
      <c r="H1919" s="159"/>
      <c r="I1919" s="159"/>
      <c r="K1919" s="161"/>
      <c r="S1919" s="157"/>
    </row>
    <row r="1920" spans="1:19" s="158" customFormat="1" x14ac:dyDescent="0.2">
      <c r="A1920" s="157"/>
      <c r="E1920" s="159"/>
      <c r="F1920" s="159"/>
      <c r="G1920" s="160"/>
      <c r="H1920" s="159"/>
      <c r="I1920" s="159"/>
      <c r="K1920" s="161"/>
      <c r="S1920" s="157"/>
    </row>
    <row r="1921" spans="1:19" s="158" customFormat="1" x14ac:dyDescent="0.2">
      <c r="A1921" s="157"/>
      <c r="E1921" s="159"/>
      <c r="F1921" s="159"/>
      <c r="G1921" s="160"/>
      <c r="H1921" s="159"/>
      <c r="I1921" s="159"/>
      <c r="K1921" s="161"/>
      <c r="S1921" s="157"/>
    </row>
    <row r="1922" spans="1:19" s="158" customFormat="1" x14ac:dyDescent="0.2">
      <c r="A1922" s="157"/>
      <c r="E1922" s="159"/>
      <c r="F1922" s="159"/>
      <c r="G1922" s="160"/>
      <c r="H1922" s="159"/>
      <c r="I1922" s="159"/>
      <c r="K1922" s="161"/>
      <c r="S1922" s="157"/>
    </row>
    <row r="1923" spans="1:19" s="158" customFormat="1" x14ac:dyDescent="0.2">
      <c r="A1923" s="157"/>
      <c r="E1923" s="159"/>
      <c r="F1923" s="159"/>
      <c r="G1923" s="160"/>
      <c r="H1923" s="159"/>
      <c r="I1923" s="159"/>
      <c r="K1923" s="161"/>
      <c r="S1923" s="157"/>
    </row>
    <row r="1924" spans="1:19" s="158" customFormat="1" x14ac:dyDescent="0.2">
      <c r="A1924" s="157"/>
      <c r="E1924" s="159"/>
      <c r="F1924" s="159"/>
      <c r="G1924" s="160"/>
      <c r="H1924" s="159"/>
      <c r="I1924" s="159"/>
      <c r="K1924" s="161"/>
      <c r="S1924" s="157"/>
    </row>
    <row r="1925" spans="1:19" s="158" customFormat="1" x14ac:dyDescent="0.2">
      <c r="A1925" s="157"/>
      <c r="E1925" s="159"/>
      <c r="F1925" s="159"/>
      <c r="G1925" s="160"/>
      <c r="H1925" s="159"/>
      <c r="I1925" s="159"/>
      <c r="K1925" s="161"/>
      <c r="S1925" s="157"/>
    </row>
    <row r="1926" spans="1:19" s="158" customFormat="1" x14ac:dyDescent="0.2">
      <c r="A1926" s="157"/>
      <c r="E1926" s="159"/>
      <c r="F1926" s="159"/>
      <c r="G1926" s="160"/>
      <c r="H1926" s="159"/>
      <c r="I1926" s="159"/>
      <c r="K1926" s="161"/>
      <c r="S1926" s="157"/>
    </row>
    <row r="1927" spans="1:19" s="158" customFormat="1" x14ac:dyDescent="0.2">
      <c r="A1927" s="157"/>
      <c r="E1927" s="159"/>
      <c r="F1927" s="159"/>
      <c r="G1927" s="160"/>
      <c r="H1927" s="159"/>
      <c r="I1927" s="159"/>
      <c r="K1927" s="161"/>
      <c r="S1927" s="157"/>
    </row>
    <row r="1928" spans="1:19" s="158" customFormat="1" x14ac:dyDescent="0.2">
      <c r="A1928" s="157"/>
      <c r="E1928" s="159"/>
      <c r="F1928" s="159"/>
      <c r="G1928" s="160"/>
      <c r="H1928" s="159"/>
      <c r="I1928" s="159"/>
      <c r="K1928" s="161"/>
      <c r="S1928" s="157"/>
    </row>
    <row r="1929" spans="1:19" s="158" customFormat="1" x14ac:dyDescent="0.2">
      <c r="A1929" s="157"/>
      <c r="E1929" s="159"/>
      <c r="F1929" s="159"/>
      <c r="G1929" s="160"/>
      <c r="H1929" s="159"/>
      <c r="I1929" s="159"/>
      <c r="K1929" s="161"/>
      <c r="S1929" s="157"/>
    </row>
    <row r="1930" spans="1:19" s="158" customFormat="1" x14ac:dyDescent="0.2">
      <c r="A1930" s="157"/>
      <c r="E1930" s="159"/>
      <c r="F1930" s="159"/>
      <c r="G1930" s="160"/>
      <c r="H1930" s="159"/>
      <c r="I1930" s="159"/>
      <c r="K1930" s="161"/>
      <c r="S1930" s="157"/>
    </row>
    <row r="1931" spans="1:19" s="158" customFormat="1" x14ac:dyDescent="0.2">
      <c r="A1931" s="157"/>
      <c r="E1931" s="159"/>
      <c r="F1931" s="159"/>
      <c r="G1931" s="160"/>
      <c r="H1931" s="159"/>
      <c r="I1931" s="159"/>
      <c r="K1931" s="161"/>
      <c r="S1931" s="157"/>
    </row>
    <row r="1932" spans="1:19" s="158" customFormat="1" x14ac:dyDescent="0.2">
      <c r="A1932" s="157"/>
      <c r="E1932" s="159"/>
      <c r="F1932" s="159"/>
      <c r="G1932" s="160"/>
      <c r="H1932" s="159"/>
      <c r="I1932" s="159"/>
      <c r="K1932" s="161"/>
      <c r="S1932" s="157"/>
    </row>
    <row r="1933" spans="1:19" s="158" customFormat="1" x14ac:dyDescent="0.2">
      <c r="A1933" s="157"/>
      <c r="E1933" s="159"/>
      <c r="F1933" s="159"/>
      <c r="G1933" s="160"/>
      <c r="H1933" s="159"/>
      <c r="I1933" s="159"/>
      <c r="K1933" s="161"/>
      <c r="S1933" s="157"/>
    </row>
    <row r="1934" spans="1:19" s="158" customFormat="1" x14ac:dyDescent="0.2">
      <c r="A1934" s="157"/>
      <c r="E1934" s="159"/>
      <c r="F1934" s="159"/>
      <c r="G1934" s="160"/>
      <c r="H1934" s="159"/>
      <c r="I1934" s="159"/>
      <c r="K1934" s="161"/>
      <c r="S1934" s="157"/>
    </row>
    <row r="1935" spans="1:19" s="158" customFormat="1" x14ac:dyDescent="0.2">
      <c r="A1935" s="157"/>
      <c r="E1935" s="159"/>
      <c r="F1935" s="159"/>
      <c r="G1935" s="160"/>
      <c r="H1935" s="159"/>
      <c r="I1935" s="159"/>
      <c r="K1935" s="161"/>
      <c r="S1935" s="157"/>
    </row>
    <row r="1936" spans="1:19" s="158" customFormat="1" x14ac:dyDescent="0.2">
      <c r="A1936" s="157"/>
      <c r="E1936" s="159"/>
      <c r="F1936" s="159"/>
      <c r="G1936" s="160"/>
      <c r="H1936" s="159"/>
      <c r="I1936" s="159"/>
      <c r="K1936" s="161"/>
      <c r="S1936" s="157"/>
    </row>
    <row r="1937" spans="1:19" s="158" customFormat="1" x14ac:dyDescent="0.2">
      <c r="A1937" s="157"/>
      <c r="E1937" s="159"/>
      <c r="F1937" s="159"/>
      <c r="G1937" s="160"/>
      <c r="H1937" s="159"/>
      <c r="I1937" s="159"/>
      <c r="K1937" s="161"/>
      <c r="S1937" s="157"/>
    </row>
    <row r="1938" spans="1:19" s="158" customFormat="1" x14ac:dyDescent="0.2">
      <c r="A1938" s="157"/>
      <c r="E1938" s="159"/>
      <c r="F1938" s="159"/>
      <c r="G1938" s="160"/>
      <c r="H1938" s="159"/>
      <c r="I1938" s="159"/>
      <c r="K1938" s="161"/>
      <c r="S1938" s="157"/>
    </row>
    <row r="1939" spans="1:19" s="158" customFormat="1" x14ac:dyDescent="0.2">
      <c r="A1939" s="157"/>
      <c r="E1939" s="159"/>
      <c r="F1939" s="159"/>
      <c r="G1939" s="160"/>
      <c r="H1939" s="159"/>
      <c r="I1939" s="159"/>
      <c r="K1939" s="161"/>
      <c r="S1939" s="157"/>
    </row>
    <row r="1940" spans="1:19" s="158" customFormat="1" x14ac:dyDescent="0.2">
      <c r="A1940" s="157"/>
      <c r="E1940" s="159"/>
      <c r="F1940" s="159"/>
      <c r="G1940" s="160"/>
      <c r="H1940" s="159"/>
      <c r="I1940" s="159"/>
      <c r="K1940" s="161"/>
      <c r="S1940" s="157"/>
    </row>
    <row r="1941" spans="1:19" s="158" customFormat="1" x14ac:dyDescent="0.2">
      <c r="A1941" s="157"/>
      <c r="E1941" s="159"/>
      <c r="F1941" s="159"/>
      <c r="G1941" s="160"/>
      <c r="H1941" s="159"/>
      <c r="I1941" s="159"/>
      <c r="K1941" s="161"/>
      <c r="S1941" s="157"/>
    </row>
    <row r="1942" spans="1:19" s="158" customFormat="1" x14ac:dyDescent="0.2">
      <c r="A1942" s="157"/>
      <c r="E1942" s="159"/>
      <c r="F1942" s="159"/>
      <c r="G1942" s="160"/>
      <c r="H1942" s="159"/>
      <c r="I1942" s="159"/>
      <c r="K1942" s="161"/>
      <c r="S1942" s="157"/>
    </row>
    <row r="1943" spans="1:19" s="158" customFormat="1" x14ac:dyDescent="0.2">
      <c r="A1943" s="157"/>
      <c r="E1943" s="159"/>
      <c r="F1943" s="159"/>
      <c r="G1943" s="160"/>
      <c r="H1943" s="159"/>
      <c r="I1943" s="159"/>
      <c r="K1943" s="161"/>
      <c r="S1943" s="157"/>
    </row>
    <row r="1944" spans="1:19" s="158" customFormat="1" x14ac:dyDescent="0.2">
      <c r="A1944" s="157"/>
      <c r="E1944" s="159"/>
      <c r="F1944" s="159"/>
      <c r="G1944" s="160"/>
      <c r="H1944" s="159"/>
      <c r="I1944" s="159"/>
      <c r="K1944" s="161"/>
      <c r="S1944" s="157"/>
    </row>
    <row r="1945" spans="1:19" s="158" customFormat="1" x14ac:dyDescent="0.2">
      <c r="A1945" s="157"/>
      <c r="E1945" s="159"/>
      <c r="F1945" s="159"/>
      <c r="G1945" s="160"/>
      <c r="H1945" s="159"/>
      <c r="I1945" s="159"/>
      <c r="K1945" s="161"/>
      <c r="S1945" s="157"/>
    </row>
    <row r="1946" spans="1:19" s="158" customFormat="1" x14ac:dyDescent="0.2">
      <c r="A1946" s="157"/>
      <c r="E1946" s="159"/>
      <c r="F1946" s="159"/>
      <c r="G1946" s="160"/>
      <c r="H1946" s="159"/>
      <c r="I1946" s="159"/>
      <c r="K1946" s="161"/>
      <c r="S1946" s="157"/>
    </row>
    <row r="1947" spans="1:19" s="158" customFormat="1" x14ac:dyDescent="0.2">
      <c r="A1947" s="157"/>
      <c r="E1947" s="159"/>
      <c r="F1947" s="159"/>
      <c r="G1947" s="160"/>
      <c r="H1947" s="159"/>
      <c r="I1947" s="159"/>
      <c r="K1947" s="161"/>
      <c r="S1947" s="157"/>
    </row>
    <row r="1948" spans="1:19" s="158" customFormat="1" x14ac:dyDescent="0.2">
      <c r="A1948" s="157"/>
      <c r="E1948" s="159"/>
      <c r="F1948" s="159"/>
      <c r="G1948" s="160"/>
      <c r="H1948" s="159"/>
      <c r="I1948" s="159"/>
      <c r="K1948" s="161"/>
      <c r="S1948" s="157"/>
    </row>
    <row r="1949" spans="1:19" s="158" customFormat="1" x14ac:dyDescent="0.2">
      <c r="A1949" s="157"/>
      <c r="E1949" s="159"/>
      <c r="F1949" s="159"/>
      <c r="G1949" s="160"/>
      <c r="H1949" s="159"/>
      <c r="I1949" s="159"/>
      <c r="K1949" s="161"/>
      <c r="S1949" s="157"/>
    </row>
    <row r="1950" spans="1:19" s="158" customFormat="1" x14ac:dyDescent="0.2">
      <c r="A1950" s="157"/>
      <c r="E1950" s="159"/>
      <c r="F1950" s="159"/>
      <c r="G1950" s="160"/>
      <c r="H1950" s="159"/>
      <c r="I1950" s="159"/>
      <c r="K1950" s="161"/>
      <c r="S1950" s="157"/>
    </row>
    <row r="1951" spans="1:19" s="158" customFormat="1" x14ac:dyDescent="0.2">
      <c r="A1951" s="157"/>
      <c r="E1951" s="159"/>
      <c r="F1951" s="159"/>
      <c r="G1951" s="160"/>
      <c r="H1951" s="159"/>
      <c r="I1951" s="159"/>
      <c r="K1951" s="161"/>
      <c r="S1951" s="157"/>
    </row>
    <row r="1952" spans="1:19" s="158" customFormat="1" x14ac:dyDescent="0.2">
      <c r="A1952" s="157"/>
      <c r="E1952" s="159"/>
      <c r="F1952" s="159"/>
      <c r="G1952" s="160"/>
      <c r="H1952" s="159"/>
      <c r="I1952" s="159"/>
      <c r="K1952" s="161"/>
      <c r="S1952" s="157"/>
    </row>
    <row r="1953" spans="1:19" s="158" customFormat="1" x14ac:dyDescent="0.2">
      <c r="A1953" s="157"/>
      <c r="E1953" s="159"/>
      <c r="F1953" s="159"/>
      <c r="G1953" s="160"/>
      <c r="H1953" s="159"/>
      <c r="I1953" s="159"/>
      <c r="K1953" s="161"/>
      <c r="S1953" s="157"/>
    </row>
    <row r="1954" spans="1:19" s="158" customFormat="1" x14ac:dyDescent="0.2">
      <c r="A1954" s="157"/>
      <c r="E1954" s="159"/>
      <c r="F1954" s="159"/>
      <c r="G1954" s="160"/>
      <c r="H1954" s="159"/>
      <c r="I1954" s="159"/>
      <c r="K1954" s="161"/>
      <c r="S1954" s="157"/>
    </row>
    <row r="1955" spans="1:19" s="158" customFormat="1" x14ac:dyDescent="0.2">
      <c r="A1955" s="157"/>
      <c r="E1955" s="159"/>
      <c r="F1955" s="159"/>
      <c r="G1955" s="160"/>
      <c r="H1955" s="159"/>
      <c r="I1955" s="159"/>
      <c r="K1955" s="161"/>
      <c r="S1955" s="157"/>
    </row>
    <row r="1956" spans="1:19" s="158" customFormat="1" x14ac:dyDescent="0.2">
      <c r="A1956" s="157"/>
      <c r="E1956" s="159"/>
      <c r="F1956" s="159"/>
      <c r="G1956" s="160"/>
      <c r="H1956" s="159"/>
      <c r="I1956" s="159"/>
      <c r="K1956" s="161"/>
      <c r="S1956" s="157"/>
    </row>
    <row r="1957" spans="1:19" s="158" customFormat="1" x14ac:dyDescent="0.2">
      <c r="A1957" s="157"/>
      <c r="E1957" s="159"/>
      <c r="F1957" s="159"/>
      <c r="G1957" s="160"/>
      <c r="H1957" s="159"/>
      <c r="I1957" s="159"/>
      <c r="K1957" s="161"/>
      <c r="S1957" s="157"/>
    </row>
    <row r="1958" spans="1:19" s="158" customFormat="1" x14ac:dyDescent="0.2">
      <c r="A1958" s="157"/>
      <c r="E1958" s="159"/>
      <c r="F1958" s="159"/>
      <c r="G1958" s="160"/>
      <c r="H1958" s="159"/>
      <c r="I1958" s="159"/>
      <c r="K1958" s="161"/>
      <c r="S1958" s="157"/>
    </row>
    <row r="1959" spans="1:19" s="158" customFormat="1" x14ac:dyDescent="0.2">
      <c r="A1959" s="157"/>
      <c r="E1959" s="159"/>
      <c r="F1959" s="159"/>
      <c r="G1959" s="160"/>
      <c r="H1959" s="159"/>
      <c r="I1959" s="159"/>
      <c r="K1959" s="161"/>
      <c r="S1959" s="157"/>
    </row>
    <row r="1960" spans="1:19" s="158" customFormat="1" x14ac:dyDescent="0.2">
      <c r="A1960" s="157"/>
      <c r="E1960" s="159"/>
      <c r="F1960" s="159"/>
      <c r="G1960" s="160"/>
      <c r="H1960" s="159"/>
      <c r="I1960" s="159"/>
      <c r="K1960" s="161"/>
      <c r="S1960" s="157"/>
    </row>
    <row r="1961" spans="1:19" s="158" customFormat="1" x14ac:dyDescent="0.2">
      <c r="A1961" s="157"/>
      <c r="E1961" s="159"/>
      <c r="F1961" s="159"/>
      <c r="G1961" s="160"/>
      <c r="H1961" s="159"/>
      <c r="I1961" s="159"/>
      <c r="K1961" s="161"/>
      <c r="S1961" s="157"/>
    </row>
    <row r="1962" spans="1:19" s="158" customFormat="1" x14ac:dyDescent="0.2">
      <c r="A1962" s="157"/>
      <c r="E1962" s="159"/>
      <c r="F1962" s="159"/>
      <c r="G1962" s="160"/>
      <c r="H1962" s="159"/>
      <c r="I1962" s="159"/>
      <c r="K1962" s="161"/>
      <c r="S1962" s="157"/>
    </row>
    <row r="1963" spans="1:19" s="158" customFormat="1" x14ac:dyDescent="0.2">
      <c r="A1963" s="157"/>
      <c r="E1963" s="159"/>
      <c r="F1963" s="159"/>
      <c r="G1963" s="160"/>
      <c r="H1963" s="159"/>
      <c r="I1963" s="159"/>
      <c r="K1963" s="161"/>
      <c r="S1963" s="157"/>
    </row>
    <row r="1964" spans="1:19" s="158" customFormat="1" x14ac:dyDescent="0.2">
      <c r="A1964" s="157"/>
      <c r="E1964" s="159"/>
      <c r="F1964" s="159"/>
      <c r="G1964" s="160"/>
      <c r="H1964" s="159"/>
      <c r="I1964" s="159"/>
      <c r="K1964" s="161"/>
      <c r="S1964" s="157"/>
    </row>
    <row r="1965" spans="1:19" s="158" customFormat="1" x14ac:dyDescent="0.2">
      <c r="A1965" s="157"/>
      <c r="E1965" s="159"/>
      <c r="F1965" s="159"/>
      <c r="G1965" s="160"/>
      <c r="H1965" s="159"/>
      <c r="I1965" s="159"/>
      <c r="K1965" s="161"/>
      <c r="S1965" s="157"/>
    </row>
    <row r="1966" spans="1:19" s="158" customFormat="1" x14ac:dyDescent="0.2">
      <c r="A1966" s="157"/>
      <c r="E1966" s="159"/>
      <c r="F1966" s="159"/>
      <c r="G1966" s="160"/>
      <c r="H1966" s="159"/>
      <c r="I1966" s="159"/>
      <c r="K1966" s="161"/>
      <c r="S1966" s="157"/>
    </row>
    <row r="1967" spans="1:19" s="158" customFormat="1" x14ac:dyDescent="0.2">
      <c r="A1967" s="157"/>
      <c r="E1967" s="159"/>
      <c r="F1967" s="159"/>
      <c r="G1967" s="160"/>
      <c r="H1967" s="159"/>
      <c r="I1967" s="159"/>
      <c r="K1967" s="161"/>
      <c r="S1967" s="157"/>
    </row>
    <row r="1968" spans="1:19" s="158" customFormat="1" x14ac:dyDescent="0.2">
      <c r="A1968" s="157"/>
      <c r="E1968" s="159"/>
      <c r="F1968" s="159"/>
      <c r="G1968" s="160"/>
      <c r="H1968" s="159"/>
      <c r="I1968" s="159"/>
      <c r="K1968" s="161"/>
      <c r="S1968" s="157"/>
    </row>
    <row r="1969" spans="1:19" s="158" customFormat="1" x14ac:dyDescent="0.2">
      <c r="A1969" s="157"/>
      <c r="E1969" s="159"/>
      <c r="F1969" s="159"/>
      <c r="G1969" s="160"/>
      <c r="H1969" s="159"/>
      <c r="I1969" s="159"/>
      <c r="K1969" s="161"/>
      <c r="S1969" s="157"/>
    </row>
    <row r="1970" spans="1:19" s="158" customFormat="1" x14ac:dyDescent="0.2">
      <c r="A1970" s="157"/>
      <c r="E1970" s="159"/>
      <c r="F1970" s="159"/>
      <c r="G1970" s="160"/>
      <c r="H1970" s="159"/>
      <c r="I1970" s="159"/>
      <c r="K1970" s="161"/>
      <c r="S1970" s="157"/>
    </row>
    <row r="1971" spans="1:19" s="158" customFormat="1" x14ac:dyDescent="0.2">
      <c r="A1971" s="157"/>
      <c r="E1971" s="159"/>
      <c r="F1971" s="159"/>
      <c r="G1971" s="160"/>
      <c r="H1971" s="159"/>
      <c r="I1971" s="159"/>
      <c r="K1971" s="161"/>
      <c r="S1971" s="157"/>
    </row>
    <row r="1972" spans="1:19" s="158" customFormat="1" x14ac:dyDescent="0.2">
      <c r="A1972" s="157"/>
      <c r="E1972" s="159"/>
      <c r="F1972" s="159"/>
      <c r="G1972" s="160"/>
      <c r="H1972" s="159"/>
      <c r="I1972" s="159"/>
      <c r="K1972" s="161"/>
      <c r="S1972" s="157"/>
    </row>
    <row r="1973" spans="1:19" s="158" customFormat="1" x14ac:dyDescent="0.2">
      <c r="A1973" s="157"/>
      <c r="E1973" s="159"/>
      <c r="F1973" s="159"/>
      <c r="G1973" s="160"/>
      <c r="H1973" s="159"/>
      <c r="I1973" s="159"/>
      <c r="K1973" s="161"/>
      <c r="S1973" s="157"/>
    </row>
    <row r="1974" spans="1:19" s="158" customFormat="1" x14ac:dyDescent="0.2">
      <c r="A1974" s="157"/>
      <c r="E1974" s="159"/>
      <c r="F1974" s="159"/>
      <c r="G1974" s="160"/>
      <c r="H1974" s="159"/>
      <c r="I1974" s="159"/>
      <c r="K1974" s="161"/>
      <c r="S1974" s="157"/>
    </row>
    <row r="1975" spans="1:19" s="158" customFormat="1" x14ac:dyDescent="0.2">
      <c r="A1975" s="157"/>
      <c r="E1975" s="159"/>
      <c r="F1975" s="159"/>
      <c r="G1975" s="160"/>
      <c r="H1975" s="159"/>
      <c r="I1975" s="159"/>
      <c r="K1975" s="161"/>
      <c r="S1975" s="157"/>
    </row>
    <row r="1976" spans="1:19" s="158" customFormat="1" x14ac:dyDescent="0.2">
      <c r="A1976" s="157"/>
      <c r="E1976" s="159"/>
      <c r="F1976" s="159"/>
      <c r="G1976" s="160"/>
      <c r="H1976" s="159"/>
      <c r="I1976" s="159"/>
      <c r="K1976" s="161"/>
      <c r="S1976" s="157"/>
    </row>
    <row r="1977" spans="1:19" s="158" customFormat="1" x14ac:dyDescent="0.2">
      <c r="A1977" s="157"/>
      <c r="E1977" s="159"/>
      <c r="F1977" s="159"/>
      <c r="G1977" s="160"/>
      <c r="H1977" s="159"/>
      <c r="I1977" s="159"/>
      <c r="K1977" s="161"/>
      <c r="S1977" s="157"/>
    </row>
    <row r="1978" spans="1:19" s="158" customFormat="1" x14ac:dyDescent="0.2">
      <c r="A1978" s="157"/>
      <c r="E1978" s="159"/>
      <c r="F1978" s="159"/>
      <c r="G1978" s="160"/>
      <c r="H1978" s="159"/>
      <c r="I1978" s="159"/>
      <c r="K1978" s="161"/>
      <c r="S1978" s="157"/>
    </row>
    <row r="1979" spans="1:19" s="158" customFormat="1" x14ac:dyDescent="0.2">
      <c r="A1979" s="157"/>
      <c r="E1979" s="159"/>
      <c r="F1979" s="159"/>
      <c r="G1979" s="160"/>
      <c r="H1979" s="159"/>
      <c r="I1979" s="159"/>
      <c r="K1979" s="161"/>
      <c r="S1979" s="157"/>
    </row>
    <row r="1980" spans="1:19" s="158" customFormat="1" x14ac:dyDescent="0.2">
      <c r="A1980" s="157"/>
      <c r="E1980" s="159"/>
      <c r="F1980" s="159"/>
      <c r="G1980" s="160"/>
      <c r="H1980" s="159"/>
      <c r="I1980" s="159"/>
      <c r="K1980" s="161"/>
      <c r="S1980" s="157"/>
    </row>
    <row r="1981" spans="1:19" s="158" customFormat="1" x14ac:dyDescent="0.2">
      <c r="A1981" s="157"/>
      <c r="E1981" s="159"/>
      <c r="F1981" s="159"/>
      <c r="G1981" s="160"/>
      <c r="H1981" s="159"/>
      <c r="I1981" s="159"/>
      <c r="K1981" s="161"/>
      <c r="S1981" s="157"/>
    </row>
    <row r="1982" spans="1:19" s="158" customFormat="1" x14ac:dyDescent="0.2">
      <c r="A1982" s="157"/>
      <c r="E1982" s="159"/>
      <c r="F1982" s="159"/>
      <c r="G1982" s="160"/>
      <c r="H1982" s="159"/>
      <c r="I1982" s="159"/>
      <c r="K1982" s="161"/>
      <c r="S1982" s="157"/>
    </row>
    <row r="1983" spans="1:19" s="158" customFormat="1" x14ac:dyDescent="0.2">
      <c r="A1983" s="157"/>
      <c r="E1983" s="159"/>
      <c r="F1983" s="159"/>
      <c r="G1983" s="160"/>
      <c r="H1983" s="159"/>
      <c r="I1983" s="159"/>
      <c r="K1983" s="161"/>
      <c r="S1983" s="157"/>
    </row>
    <row r="1984" spans="1:19" s="158" customFormat="1" x14ac:dyDescent="0.2">
      <c r="A1984" s="157"/>
      <c r="E1984" s="159"/>
      <c r="F1984" s="159"/>
      <c r="G1984" s="160"/>
      <c r="H1984" s="159"/>
      <c r="I1984" s="159"/>
      <c r="K1984" s="161"/>
      <c r="S1984" s="157"/>
    </row>
    <row r="1985" spans="1:19" s="158" customFormat="1" x14ac:dyDescent="0.2">
      <c r="A1985" s="157"/>
      <c r="E1985" s="159"/>
      <c r="F1985" s="159"/>
      <c r="G1985" s="160"/>
      <c r="H1985" s="159"/>
      <c r="I1985" s="159"/>
      <c r="K1985" s="161"/>
      <c r="S1985" s="157"/>
    </row>
    <row r="1986" spans="1:19" s="158" customFormat="1" x14ac:dyDescent="0.2">
      <c r="A1986" s="157"/>
      <c r="E1986" s="159"/>
      <c r="F1986" s="159"/>
      <c r="G1986" s="160"/>
      <c r="H1986" s="159"/>
      <c r="I1986" s="159"/>
      <c r="K1986" s="161"/>
      <c r="S1986" s="157"/>
    </row>
    <row r="1987" spans="1:19" s="158" customFormat="1" x14ac:dyDescent="0.2">
      <c r="A1987" s="157"/>
      <c r="E1987" s="159"/>
      <c r="F1987" s="159"/>
      <c r="G1987" s="160"/>
      <c r="H1987" s="159"/>
      <c r="I1987" s="159"/>
      <c r="K1987" s="161"/>
      <c r="S1987" s="157"/>
    </row>
    <row r="1988" spans="1:19" s="158" customFormat="1" x14ac:dyDescent="0.2">
      <c r="A1988" s="157"/>
      <c r="E1988" s="159"/>
      <c r="F1988" s="159"/>
      <c r="G1988" s="160"/>
      <c r="H1988" s="159"/>
      <c r="I1988" s="159"/>
      <c r="K1988" s="161"/>
      <c r="S1988" s="157"/>
    </row>
    <row r="1989" spans="1:19" s="158" customFormat="1" x14ac:dyDescent="0.2">
      <c r="A1989" s="157"/>
      <c r="E1989" s="159"/>
      <c r="F1989" s="159"/>
      <c r="G1989" s="160"/>
      <c r="H1989" s="159"/>
      <c r="I1989" s="159"/>
      <c r="K1989" s="161"/>
      <c r="S1989" s="157"/>
    </row>
    <row r="1990" spans="1:19" s="158" customFormat="1" x14ac:dyDescent="0.2">
      <c r="A1990" s="157"/>
      <c r="E1990" s="159"/>
      <c r="F1990" s="159"/>
      <c r="G1990" s="160"/>
      <c r="H1990" s="159"/>
      <c r="I1990" s="159"/>
      <c r="K1990" s="161"/>
      <c r="S1990" s="157"/>
    </row>
    <row r="1991" spans="1:19" s="158" customFormat="1" x14ac:dyDescent="0.2">
      <c r="A1991" s="157"/>
      <c r="E1991" s="159"/>
      <c r="F1991" s="159"/>
      <c r="G1991" s="160"/>
      <c r="H1991" s="159"/>
      <c r="I1991" s="159"/>
      <c r="K1991" s="161"/>
      <c r="S1991" s="157"/>
    </row>
    <row r="1992" spans="1:19" s="158" customFormat="1" x14ac:dyDescent="0.2">
      <c r="A1992" s="157"/>
      <c r="E1992" s="159"/>
      <c r="F1992" s="159"/>
      <c r="G1992" s="160"/>
      <c r="H1992" s="159"/>
      <c r="I1992" s="159"/>
      <c r="K1992" s="161"/>
      <c r="S1992" s="157"/>
    </row>
    <row r="1993" spans="1:19" s="158" customFormat="1" x14ac:dyDescent="0.2">
      <c r="A1993" s="157"/>
      <c r="E1993" s="159"/>
      <c r="F1993" s="159"/>
      <c r="G1993" s="160"/>
      <c r="H1993" s="159"/>
      <c r="I1993" s="159"/>
      <c r="K1993" s="161"/>
      <c r="S1993" s="157"/>
    </row>
    <row r="1994" spans="1:19" s="158" customFormat="1" x14ac:dyDescent="0.2">
      <c r="A1994" s="157"/>
      <c r="E1994" s="159"/>
      <c r="F1994" s="159"/>
      <c r="G1994" s="160"/>
      <c r="H1994" s="159"/>
      <c r="I1994" s="159"/>
      <c r="K1994" s="161"/>
      <c r="S1994" s="157"/>
    </row>
    <row r="1995" spans="1:19" s="158" customFormat="1" x14ac:dyDescent="0.2">
      <c r="A1995" s="157"/>
      <c r="E1995" s="159"/>
      <c r="F1995" s="159"/>
      <c r="G1995" s="160"/>
      <c r="H1995" s="159"/>
      <c r="I1995" s="159"/>
      <c r="K1995" s="161"/>
      <c r="S1995" s="157"/>
    </row>
    <row r="1996" spans="1:19" s="158" customFormat="1" x14ac:dyDescent="0.2">
      <c r="A1996" s="157"/>
      <c r="E1996" s="159"/>
      <c r="F1996" s="159"/>
      <c r="G1996" s="160"/>
      <c r="H1996" s="159"/>
      <c r="I1996" s="159"/>
      <c r="K1996" s="161"/>
      <c r="S1996" s="157"/>
    </row>
    <row r="1997" spans="1:19" s="158" customFormat="1" x14ac:dyDescent="0.2">
      <c r="A1997" s="157"/>
      <c r="E1997" s="159"/>
      <c r="F1997" s="159"/>
      <c r="G1997" s="160"/>
      <c r="H1997" s="159"/>
      <c r="I1997" s="159"/>
      <c r="K1997" s="161"/>
      <c r="S1997" s="157"/>
    </row>
    <row r="1998" spans="1:19" s="158" customFormat="1" x14ac:dyDescent="0.2">
      <c r="A1998" s="157"/>
      <c r="E1998" s="159"/>
      <c r="F1998" s="159"/>
      <c r="G1998" s="160"/>
      <c r="H1998" s="159"/>
      <c r="I1998" s="159"/>
      <c r="K1998" s="161"/>
      <c r="S1998" s="157"/>
    </row>
    <row r="1999" spans="1:19" s="158" customFormat="1" x14ac:dyDescent="0.2">
      <c r="A1999" s="157"/>
      <c r="E1999" s="159"/>
      <c r="F1999" s="159"/>
      <c r="G1999" s="160"/>
      <c r="H1999" s="159"/>
      <c r="I1999" s="159"/>
      <c r="K1999" s="161"/>
      <c r="S1999" s="157"/>
    </row>
    <row r="2000" spans="1:19" s="158" customFormat="1" x14ac:dyDescent="0.2">
      <c r="A2000" s="157"/>
      <c r="E2000" s="159"/>
      <c r="F2000" s="159"/>
      <c r="G2000" s="160"/>
      <c r="H2000" s="159"/>
      <c r="I2000" s="159"/>
      <c r="K2000" s="161"/>
      <c r="S2000" s="157"/>
    </row>
    <row r="2001" spans="1:19" s="158" customFormat="1" x14ac:dyDescent="0.2">
      <c r="A2001" s="157"/>
      <c r="E2001" s="159"/>
      <c r="F2001" s="159"/>
      <c r="G2001" s="160"/>
      <c r="H2001" s="159"/>
      <c r="I2001" s="159"/>
      <c r="K2001" s="161"/>
      <c r="S2001" s="157"/>
    </row>
    <row r="2002" spans="1:19" s="158" customFormat="1" x14ac:dyDescent="0.2">
      <c r="A2002" s="157"/>
      <c r="E2002" s="159"/>
      <c r="F2002" s="159"/>
      <c r="G2002" s="160"/>
      <c r="H2002" s="159"/>
      <c r="I2002" s="159"/>
      <c r="K2002" s="161"/>
      <c r="S2002" s="157"/>
    </row>
    <row r="2003" spans="1:19" s="158" customFormat="1" x14ac:dyDescent="0.2">
      <c r="A2003" s="157"/>
      <c r="E2003" s="159"/>
      <c r="F2003" s="159"/>
      <c r="G2003" s="160"/>
      <c r="H2003" s="159"/>
      <c r="I2003" s="159"/>
      <c r="K2003" s="161"/>
      <c r="S2003" s="157"/>
    </row>
    <row r="2004" spans="1:19" s="158" customFormat="1" x14ac:dyDescent="0.2">
      <c r="A2004" s="157"/>
      <c r="E2004" s="159"/>
      <c r="F2004" s="159"/>
      <c r="G2004" s="160"/>
      <c r="H2004" s="159"/>
      <c r="I2004" s="159"/>
      <c r="K2004" s="161"/>
      <c r="S2004" s="157"/>
    </row>
    <row r="2005" spans="1:19" s="158" customFormat="1" x14ac:dyDescent="0.2">
      <c r="A2005" s="157"/>
      <c r="E2005" s="159"/>
      <c r="F2005" s="159"/>
      <c r="G2005" s="160"/>
      <c r="H2005" s="159"/>
      <c r="I2005" s="159"/>
      <c r="K2005" s="161"/>
      <c r="S2005" s="157"/>
    </row>
    <row r="2006" spans="1:19" s="158" customFormat="1" x14ac:dyDescent="0.2">
      <c r="A2006" s="157"/>
      <c r="E2006" s="159"/>
      <c r="F2006" s="159"/>
      <c r="G2006" s="160"/>
      <c r="H2006" s="159"/>
      <c r="I2006" s="159"/>
      <c r="K2006" s="161"/>
      <c r="S2006" s="157"/>
    </row>
    <row r="2007" spans="1:19" s="158" customFormat="1" x14ac:dyDescent="0.2">
      <c r="A2007" s="157"/>
      <c r="E2007" s="159"/>
      <c r="F2007" s="159"/>
      <c r="G2007" s="160"/>
      <c r="H2007" s="159"/>
      <c r="I2007" s="159"/>
      <c r="K2007" s="161"/>
      <c r="S2007" s="157"/>
    </row>
    <row r="2008" spans="1:19" s="158" customFormat="1" x14ac:dyDescent="0.2">
      <c r="A2008" s="157"/>
      <c r="E2008" s="159"/>
      <c r="F2008" s="159"/>
      <c r="G2008" s="160"/>
      <c r="H2008" s="159"/>
      <c r="I2008" s="159"/>
      <c r="K2008" s="161"/>
      <c r="S2008" s="157"/>
    </row>
    <row r="2009" spans="1:19" s="158" customFormat="1" x14ac:dyDescent="0.2">
      <c r="A2009" s="157"/>
      <c r="E2009" s="159"/>
      <c r="F2009" s="159"/>
      <c r="G2009" s="160"/>
      <c r="H2009" s="159"/>
      <c r="I2009" s="159"/>
      <c r="K2009" s="161"/>
      <c r="S2009" s="157"/>
    </row>
    <row r="2010" spans="1:19" s="158" customFormat="1" x14ac:dyDescent="0.2">
      <c r="A2010" s="157"/>
      <c r="E2010" s="159"/>
      <c r="F2010" s="159"/>
      <c r="G2010" s="160"/>
      <c r="H2010" s="159"/>
      <c r="I2010" s="159"/>
      <c r="K2010" s="161"/>
      <c r="S2010" s="157"/>
    </row>
    <row r="2011" spans="1:19" s="158" customFormat="1" x14ac:dyDescent="0.2">
      <c r="A2011" s="157"/>
      <c r="E2011" s="159"/>
      <c r="F2011" s="159"/>
      <c r="G2011" s="160"/>
      <c r="H2011" s="159"/>
      <c r="I2011" s="159"/>
      <c r="K2011" s="161"/>
      <c r="S2011" s="157"/>
    </row>
    <row r="2012" spans="1:19" s="158" customFormat="1" x14ac:dyDescent="0.2">
      <c r="A2012" s="157"/>
      <c r="E2012" s="159"/>
      <c r="F2012" s="159"/>
      <c r="G2012" s="160"/>
      <c r="H2012" s="159"/>
      <c r="I2012" s="159"/>
      <c r="K2012" s="161"/>
      <c r="S2012" s="157"/>
    </row>
    <row r="2013" spans="1:19" s="158" customFormat="1" x14ac:dyDescent="0.2">
      <c r="A2013" s="157"/>
      <c r="E2013" s="159"/>
      <c r="F2013" s="159"/>
      <c r="G2013" s="160"/>
      <c r="H2013" s="159"/>
      <c r="I2013" s="159"/>
      <c r="K2013" s="161"/>
      <c r="S2013" s="157"/>
    </row>
    <row r="2014" spans="1:19" s="158" customFormat="1" x14ac:dyDescent="0.2">
      <c r="A2014" s="157"/>
      <c r="E2014" s="159"/>
      <c r="F2014" s="159"/>
      <c r="G2014" s="160"/>
      <c r="H2014" s="159"/>
      <c r="I2014" s="159"/>
      <c r="K2014" s="161"/>
      <c r="S2014" s="157"/>
    </row>
    <row r="2015" spans="1:19" s="158" customFormat="1" x14ac:dyDescent="0.2">
      <c r="A2015" s="157"/>
      <c r="E2015" s="159"/>
      <c r="F2015" s="159"/>
      <c r="G2015" s="160"/>
      <c r="H2015" s="159"/>
      <c r="I2015" s="159"/>
      <c r="K2015" s="161"/>
      <c r="S2015" s="157"/>
    </row>
    <row r="2016" spans="1:19" s="158" customFormat="1" x14ac:dyDescent="0.2">
      <c r="A2016" s="157"/>
      <c r="E2016" s="159"/>
      <c r="F2016" s="159"/>
      <c r="G2016" s="160"/>
      <c r="H2016" s="159"/>
      <c r="I2016" s="159"/>
      <c r="K2016" s="161"/>
      <c r="S2016" s="157"/>
    </row>
    <row r="2017" spans="1:19" s="158" customFormat="1" x14ac:dyDescent="0.2">
      <c r="A2017" s="157"/>
      <c r="E2017" s="159"/>
      <c r="F2017" s="159"/>
      <c r="G2017" s="160"/>
      <c r="H2017" s="159"/>
      <c r="I2017" s="159"/>
      <c r="K2017" s="161"/>
      <c r="S2017" s="157"/>
    </row>
    <row r="2018" spans="1:19" s="158" customFormat="1" x14ac:dyDescent="0.2">
      <c r="A2018" s="157"/>
      <c r="E2018" s="159"/>
      <c r="F2018" s="159"/>
      <c r="G2018" s="160"/>
      <c r="H2018" s="159"/>
      <c r="I2018" s="159"/>
      <c r="K2018" s="161"/>
      <c r="S2018" s="157"/>
    </row>
    <row r="2019" spans="1:19" s="158" customFormat="1" x14ac:dyDescent="0.2">
      <c r="A2019" s="157"/>
      <c r="E2019" s="159"/>
      <c r="F2019" s="159"/>
      <c r="G2019" s="160"/>
      <c r="H2019" s="159"/>
      <c r="I2019" s="159"/>
      <c r="K2019" s="161"/>
      <c r="S2019" s="157"/>
    </row>
    <row r="2020" spans="1:19" s="158" customFormat="1" x14ac:dyDescent="0.2">
      <c r="A2020" s="157"/>
      <c r="E2020" s="159"/>
      <c r="F2020" s="159"/>
      <c r="G2020" s="160"/>
      <c r="H2020" s="159"/>
      <c r="I2020" s="159"/>
      <c r="K2020" s="161"/>
      <c r="S2020" s="157"/>
    </row>
    <row r="2021" spans="1:19" s="158" customFormat="1" x14ac:dyDescent="0.2">
      <c r="A2021" s="157"/>
      <c r="E2021" s="159"/>
      <c r="F2021" s="159"/>
      <c r="G2021" s="160"/>
      <c r="H2021" s="159"/>
      <c r="I2021" s="159"/>
      <c r="K2021" s="161"/>
      <c r="S2021" s="157"/>
    </row>
    <row r="2022" spans="1:19" s="158" customFormat="1" x14ac:dyDescent="0.2">
      <c r="A2022" s="157"/>
      <c r="E2022" s="159"/>
      <c r="F2022" s="159"/>
      <c r="G2022" s="160"/>
      <c r="H2022" s="159"/>
      <c r="I2022" s="159"/>
      <c r="K2022" s="161"/>
      <c r="S2022" s="157"/>
    </row>
    <row r="2023" spans="1:19" s="158" customFormat="1" x14ac:dyDescent="0.2">
      <c r="A2023" s="157"/>
      <c r="E2023" s="159"/>
      <c r="F2023" s="159"/>
      <c r="G2023" s="160"/>
      <c r="H2023" s="159"/>
      <c r="I2023" s="159"/>
      <c r="K2023" s="161"/>
      <c r="S2023" s="157"/>
    </row>
    <row r="2024" spans="1:19" s="158" customFormat="1" x14ac:dyDescent="0.2">
      <c r="A2024" s="157"/>
      <c r="E2024" s="159"/>
      <c r="F2024" s="159"/>
      <c r="G2024" s="160"/>
      <c r="H2024" s="159"/>
      <c r="I2024" s="159"/>
      <c r="K2024" s="161"/>
      <c r="S2024" s="157"/>
    </row>
    <row r="2025" spans="1:19" s="158" customFormat="1" x14ac:dyDescent="0.2">
      <c r="A2025" s="157"/>
      <c r="E2025" s="159"/>
      <c r="F2025" s="159"/>
      <c r="G2025" s="160"/>
      <c r="H2025" s="159"/>
      <c r="I2025" s="159"/>
      <c r="K2025" s="161"/>
      <c r="S2025" s="157"/>
    </row>
    <row r="2026" spans="1:19" s="158" customFormat="1" x14ac:dyDescent="0.2">
      <c r="A2026" s="157"/>
      <c r="E2026" s="159"/>
      <c r="F2026" s="159"/>
      <c r="G2026" s="160"/>
      <c r="H2026" s="159"/>
      <c r="I2026" s="159"/>
      <c r="K2026" s="161"/>
      <c r="S2026" s="157"/>
    </row>
    <row r="2027" spans="1:19" s="158" customFormat="1" x14ac:dyDescent="0.2">
      <c r="A2027" s="157"/>
      <c r="E2027" s="159"/>
      <c r="F2027" s="159"/>
      <c r="G2027" s="160"/>
      <c r="H2027" s="159"/>
      <c r="I2027" s="159"/>
      <c r="K2027" s="161"/>
      <c r="S2027" s="157"/>
    </row>
    <row r="2028" spans="1:19" s="158" customFormat="1" x14ac:dyDescent="0.2">
      <c r="A2028" s="157"/>
      <c r="E2028" s="159"/>
      <c r="F2028" s="159"/>
      <c r="G2028" s="160"/>
      <c r="H2028" s="159"/>
      <c r="I2028" s="159"/>
      <c r="K2028" s="161"/>
      <c r="S2028" s="157"/>
    </row>
    <row r="2029" spans="1:19" s="158" customFormat="1" x14ac:dyDescent="0.2">
      <c r="A2029" s="157"/>
      <c r="E2029" s="159"/>
      <c r="F2029" s="159"/>
      <c r="G2029" s="160"/>
      <c r="H2029" s="159"/>
      <c r="I2029" s="159"/>
      <c r="K2029" s="161"/>
      <c r="S2029" s="157"/>
    </row>
    <row r="2030" spans="1:19" s="158" customFormat="1" x14ac:dyDescent="0.2">
      <c r="A2030" s="157"/>
      <c r="E2030" s="159"/>
      <c r="F2030" s="159"/>
      <c r="G2030" s="160"/>
      <c r="H2030" s="159"/>
      <c r="I2030" s="159"/>
      <c r="K2030" s="161"/>
      <c r="S2030" s="157"/>
    </row>
    <row r="2031" spans="1:19" s="158" customFormat="1" x14ac:dyDescent="0.2">
      <c r="A2031" s="157"/>
      <c r="E2031" s="159"/>
      <c r="F2031" s="159"/>
      <c r="G2031" s="160"/>
      <c r="H2031" s="159"/>
      <c r="I2031" s="159"/>
      <c r="K2031" s="161"/>
      <c r="S2031" s="157"/>
    </row>
    <row r="2032" spans="1:19" s="158" customFormat="1" x14ac:dyDescent="0.2">
      <c r="A2032" s="157"/>
      <c r="E2032" s="159"/>
      <c r="F2032" s="159"/>
      <c r="G2032" s="160"/>
      <c r="H2032" s="159"/>
      <c r="I2032" s="159"/>
      <c r="K2032" s="161"/>
      <c r="S2032" s="157"/>
    </row>
    <row r="2033" spans="1:19" s="158" customFormat="1" x14ac:dyDescent="0.2">
      <c r="A2033" s="157"/>
      <c r="E2033" s="159"/>
      <c r="F2033" s="159"/>
      <c r="G2033" s="160"/>
      <c r="H2033" s="159"/>
      <c r="I2033" s="159"/>
      <c r="K2033" s="161"/>
      <c r="S2033" s="157"/>
    </row>
    <row r="2034" spans="1:19" s="158" customFormat="1" x14ac:dyDescent="0.2">
      <c r="A2034" s="157"/>
      <c r="E2034" s="159"/>
      <c r="F2034" s="159"/>
      <c r="G2034" s="160"/>
      <c r="H2034" s="159"/>
      <c r="I2034" s="159"/>
      <c r="K2034" s="161"/>
      <c r="S2034" s="157"/>
    </row>
    <row r="2035" spans="1:19" s="158" customFormat="1" x14ac:dyDescent="0.2">
      <c r="A2035" s="157"/>
      <c r="E2035" s="159"/>
      <c r="F2035" s="159"/>
      <c r="G2035" s="160"/>
      <c r="H2035" s="159"/>
      <c r="I2035" s="159"/>
      <c r="K2035" s="161"/>
      <c r="S2035" s="157"/>
    </row>
    <row r="2036" spans="1:19" s="158" customFormat="1" x14ac:dyDescent="0.2">
      <c r="A2036" s="157"/>
      <c r="E2036" s="159"/>
      <c r="F2036" s="159"/>
      <c r="G2036" s="160"/>
      <c r="H2036" s="159"/>
      <c r="I2036" s="159"/>
      <c r="K2036" s="161"/>
      <c r="S2036" s="157"/>
    </row>
    <row r="2037" spans="1:19" s="158" customFormat="1" x14ac:dyDescent="0.2">
      <c r="A2037" s="157"/>
      <c r="E2037" s="159"/>
      <c r="F2037" s="159"/>
      <c r="G2037" s="160"/>
      <c r="H2037" s="159"/>
      <c r="I2037" s="159"/>
      <c r="K2037" s="161"/>
      <c r="S2037" s="157"/>
    </row>
    <row r="2038" spans="1:19" s="158" customFormat="1" x14ac:dyDescent="0.2">
      <c r="A2038" s="157"/>
      <c r="E2038" s="159"/>
      <c r="F2038" s="159"/>
      <c r="G2038" s="160"/>
      <c r="H2038" s="159"/>
      <c r="I2038" s="159"/>
      <c r="K2038" s="161"/>
      <c r="S2038" s="157"/>
    </row>
    <row r="2039" spans="1:19" s="158" customFormat="1" x14ac:dyDescent="0.2">
      <c r="A2039" s="157"/>
      <c r="E2039" s="159"/>
      <c r="F2039" s="159"/>
      <c r="G2039" s="160"/>
      <c r="H2039" s="159"/>
      <c r="I2039" s="159"/>
      <c r="K2039" s="161"/>
      <c r="S2039" s="157"/>
    </row>
    <row r="2040" spans="1:19" s="158" customFormat="1" x14ac:dyDescent="0.2">
      <c r="A2040" s="157"/>
      <c r="E2040" s="159"/>
      <c r="F2040" s="159"/>
      <c r="G2040" s="160"/>
      <c r="H2040" s="159"/>
      <c r="I2040" s="159"/>
      <c r="K2040" s="161"/>
      <c r="S2040" s="157"/>
    </row>
    <row r="2041" spans="1:19" s="158" customFormat="1" x14ac:dyDescent="0.2">
      <c r="A2041" s="157"/>
      <c r="E2041" s="159"/>
      <c r="F2041" s="159"/>
      <c r="G2041" s="160"/>
      <c r="H2041" s="159"/>
      <c r="I2041" s="159"/>
      <c r="K2041" s="161"/>
      <c r="S2041" s="157"/>
    </row>
    <row r="2042" spans="1:19" s="158" customFormat="1" x14ac:dyDescent="0.2">
      <c r="A2042" s="157"/>
      <c r="E2042" s="159"/>
      <c r="F2042" s="159"/>
      <c r="G2042" s="160"/>
      <c r="H2042" s="159"/>
      <c r="I2042" s="159"/>
      <c r="K2042" s="161"/>
      <c r="S2042" s="157"/>
    </row>
    <row r="2043" spans="1:19" s="158" customFormat="1" x14ac:dyDescent="0.2">
      <c r="A2043" s="157"/>
      <c r="E2043" s="159"/>
      <c r="F2043" s="159"/>
      <c r="G2043" s="160"/>
      <c r="H2043" s="159"/>
      <c r="I2043" s="159"/>
      <c r="K2043" s="161"/>
      <c r="S2043" s="157"/>
    </row>
    <row r="2044" spans="1:19" s="158" customFormat="1" x14ac:dyDescent="0.2">
      <c r="A2044" s="157"/>
      <c r="E2044" s="159"/>
      <c r="F2044" s="159"/>
      <c r="G2044" s="160"/>
      <c r="H2044" s="159"/>
      <c r="I2044" s="159"/>
      <c r="K2044" s="161"/>
      <c r="S2044" s="157"/>
    </row>
    <row r="2045" spans="1:19" s="158" customFormat="1" x14ac:dyDescent="0.2">
      <c r="A2045" s="157"/>
      <c r="E2045" s="159"/>
      <c r="F2045" s="159"/>
      <c r="G2045" s="160"/>
      <c r="H2045" s="159"/>
      <c r="I2045" s="159"/>
      <c r="K2045" s="161"/>
      <c r="S2045" s="157"/>
    </row>
    <row r="2046" spans="1:19" s="158" customFormat="1" x14ac:dyDescent="0.2">
      <c r="A2046" s="157"/>
      <c r="E2046" s="159"/>
      <c r="F2046" s="159"/>
      <c r="G2046" s="160"/>
      <c r="H2046" s="159"/>
      <c r="I2046" s="159"/>
      <c r="K2046" s="161"/>
      <c r="S2046" s="157"/>
    </row>
    <row r="2047" spans="1:19" s="158" customFormat="1" x14ac:dyDescent="0.2">
      <c r="A2047" s="157"/>
      <c r="E2047" s="159"/>
      <c r="F2047" s="159"/>
      <c r="G2047" s="160"/>
      <c r="H2047" s="159"/>
      <c r="I2047" s="159"/>
      <c r="K2047" s="161"/>
      <c r="S2047" s="157"/>
    </row>
    <row r="2048" spans="1:19" s="158" customFormat="1" x14ac:dyDescent="0.2">
      <c r="A2048" s="157"/>
      <c r="E2048" s="159"/>
      <c r="F2048" s="159"/>
      <c r="G2048" s="160"/>
      <c r="H2048" s="159"/>
      <c r="I2048" s="159"/>
      <c r="K2048" s="161"/>
      <c r="S2048" s="157"/>
    </row>
    <row r="2049" spans="1:19" s="158" customFormat="1" x14ac:dyDescent="0.2">
      <c r="A2049" s="157"/>
      <c r="E2049" s="159"/>
      <c r="F2049" s="159"/>
      <c r="G2049" s="160"/>
      <c r="H2049" s="159"/>
      <c r="I2049" s="159"/>
      <c r="K2049" s="161"/>
      <c r="S2049" s="157"/>
    </row>
    <row r="2050" spans="1:19" s="158" customFormat="1" x14ac:dyDescent="0.2">
      <c r="A2050" s="157"/>
      <c r="E2050" s="159"/>
      <c r="F2050" s="159"/>
      <c r="G2050" s="160"/>
      <c r="H2050" s="159"/>
      <c r="I2050" s="159"/>
      <c r="K2050" s="161"/>
      <c r="S2050" s="157"/>
    </row>
    <row r="2051" spans="1:19" s="158" customFormat="1" x14ac:dyDescent="0.2">
      <c r="A2051" s="157"/>
      <c r="E2051" s="159"/>
      <c r="F2051" s="159"/>
      <c r="G2051" s="160"/>
      <c r="H2051" s="159"/>
      <c r="I2051" s="159"/>
      <c r="K2051" s="161"/>
      <c r="S2051" s="157"/>
    </row>
    <row r="2052" spans="1:19" s="158" customFormat="1" x14ac:dyDescent="0.2">
      <c r="A2052" s="157"/>
      <c r="E2052" s="159"/>
      <c r="F2052" s="159"/>
      <c r="G2052" s="160"/>
      <c r="H2052" s="159"/>
      <c r="I2052" s="159"/>
      <c r="K2052" s="161"/>
      <c r="S2052" s="157"/>
    </row>
    <row r="2053" spans="1:19" s="158" customFormat="1" x14ac:dyDescent="0.2">
      <c r="A2053" s="157"/>
      <c r="E2053" s="159"/>
      <c r="F2053" s="159"/>
      <c r="G2053" s="160"/>
      <c r="H2053" s="159"/>
      <c r="I2053" s="159"/>
      <c r="K2053" s="161"/>
      <c r="S2053" s="157"/>
    </row>
    <row r="2054" spans="1:19" s="158" customFormat="1" x14ac:dyDescent="0.2">
      <c r="A2054" s="157"/>
      <c r="E2054" s="159"/>
      <c r="F2054" s="159"/>
      <c r="G2054" s="160"/>
      <c r="H2054" s="159"/>
      <c r="I2054" s="159"/>
      <c r="K2054" s="161"/>
      <c r="S2054" s="157"/>
    </row>
    <row r="2055" spans="1:19" s="158" customFormat="1" x14ac:dyDescent="0.2">
      <c r="A2055" s="157"/>
      <c r="E2055" s="159"/>
      <c r="F2055" s="159"/>
      <c r="G2055" s="160"/>
      <c r="H2055" s="159"/>
      <c r="I2055" s="159"/>
      <c r="K2055" s="161"/>
      <c r="S2055" s="157"/>
    </row>
    <row r="2056" spans="1:19" s="158" customFormat="1" x14ac:dyDescent="0.2">
      <c r="A2056" s="157"/>
      <c r="E2056" s="159"/>
      <c r="F2056" s="159"/>
      <c r="G2056" s="160"/>
      <c r="H2056" s="159"/>
      <c r="I2056" s="159"/>
      <c r="K2056" s="161"/>
      <c r="S2056" s="157"/>
    </row>
    <row r="2057" spans="1:19" s="158" customFormat="1" x14ac:dyDescent="0.2">
      <c r="A2057" s="157"/>
      <c r="E2057" s="159"/>
      <c r="F2057" s="159"/>
      <c r="G2057" s="160"/>
      <c r="H2057" s="159"/>
      <c r="I2057" s="159"/>
      <c r="K2057" s="161"/>
      <c r="S2057" s="157"/>
    </row>
    <row r="2058" spans="1:19" s="158" customFormat="1" x14ac:dyDescent="0.2">
      <c r="A2058" s="157"/>
      <c r="E2058" s="159"/>
      <c r="F2058" s="159"/>
      <c r="G2058" s="160"/>
      <c r="H2058" s="159"/>
      <c r="I2058" s="159"/>
      <c r="K2058" s="161"/>
      <c r="S2058" s="157"/>
    </row>
    <row r="2059" spans="1:19" s="158" customFormat="1" x14ac:dyDescent="0.2">
      <c r="A2059" s="157"/>
      <c r="E2059" s="159"/>
      <c r="F2059" s="159"/>
      <c r="G2059" s="160"/>
      <c r="H2059" s="159"/>
      <c r="I2059" s="159"/>
      <c r="K2059" s="161"/>
      <c r="S2059" s="157"/>
    </row>
    <row r="2060" spans="1:19" s="158" customFormat="1" x14ac:dyDescent="0.2">
      <c r="A2060" s="157"/>
      <c r="E2060" s="159"/>
      <c r="F2060" s="159"/>
      <c r="G2060" s="160"/>
      <c r="H2060" s="159"/>
      <c r="I2060" s="159"/>
      <c r="K2060" s="161"/>
      <c r="S2060" s="157"/>
    </row>
    <row r="2061" spans="1:19" s="158" customFormat="1" x14ac:dyDescent="0.2">
      <c r="A2061" s="157"/>
      <c r="E2061" s="159"/>
      <c r="F2061" s="159"/>
      <c r="G2061" s="160"/>
      <c r="H2061" s="159"/>
      <c r="I2061" s="159"/>
      <c r="K2061" s="161"/>
      <c r="S2061" s="157"/>
    </row>
    <row r="2062" spans="1:19" s="158" customFormat="1" x14ac:dyDescent="0.2">
      <c r="A2062" s="157"/>
      <c r="E2062" s="159"/>
      <c r="F2062" s="159"/>
      <c r="G2062" s="160"/>
      <c r="H2062" s="159"/>
      <c r="I2062" s="159"/>
      <c r="K2062" s="161"/>
      <c r="S2062" s="157"/>
    </row>
    <row r="2063" spans="1:19" s="158" customFormat="1" x14ac:dyDescent="0.2">
      <c r="A2063" s="157"/>
      <c r="E2063" s="159"/>
      <c r="F2063" s="159"/>
      <c r="G2063" s="160"/>
      <c r="H2063" s="159"/>
      <c r="I2063" s="159"/>
      <c r="K2063" s="161"/>
      <c r="S2063" s="157"/>
    </row>
    <row r="2064" spans="1:19" s="158" customFormat="1" x14ac:dyDescent="0.2">
      <c r="A2064" s="157"/>
      <c r="E2064" s="159"/>
      <c r="F2064" s="159"/>
      <c r="G2064" s="160"/>
      <c r="H2064" s="159"/>
      <c r="I2064" s="159"/>
      <c r="K2064" s="161"/>
      <c r="S2064" s="157"/>
    </row>
    <row r="2065" spans="1:19" s="158" customFormat="1" x14ac:dyDescent="0.2">
      <c r="A2065" s="157"/>
      <c r="E2065" s="159"/>
      <c r="F2065" s="159"/>
      <c r="G2065" s="160"/>
      <c r="H2065" s="159"/>
      <c r="I2065" s="159"/>
      <c r="K2065" s="161"/>
      <c r="S2065" s="157"/>
    </row>
    <row r="2066" spans="1:19" s="158" customFormat="1" x14ac:dyDescent="0.2">
      <c r="A2066" s="157"/>
      <c r="E2066" s="159"/>
      <c r="F2066" s="159"/>
      <c r="G2066" s="160"/>
      <c r="H2066" s="159"/>
      <c r="I2066" s="159"/>
      <c r="K2066" s="161"/>
      <c r="S2066" s="157"/>
    </row>
    <row r="2067" spans="1:19" s="158" customFormat="1" x14ac:dyDescent="0.2">
      <c r="A2067" s="157"/>
      <c r="E2067" s="159"/>
      <c r="F2067" s="159"/>
      <c r="G2067" s="160"/>
      <c r="H2067" s="159"/>
      <c r="I2067" s="159"/>
      <c r="K2067" s="161"/>
      <c r="S2067" s="157"/>
    </row>
    <row r="2068" spans="1:19" s="158" customFormat="1" x14ac:dyDescent="0.2">
      <c r="A2068" s="157"/>
      <c r="E2068" s="159"/>
      <c r="F2068" s="159"/>
      <c r="G2068" s="160"/>
      <c r="H2068" s="159"/>
      <c r="I2068" s="159"/>
      <c r="K2068" s="161"/>
      <c r="S2068" s="157"/>
    </row>
    <row r="2069" spans="1:19" s="158" customFormat="1" x14ac:dyDescent="0.2">
      <c r="A2069" s="157"/>
      <c r="E2069" s="159"/>
      <c r="F2069" s="159"/>
      <c r="G2069" s="160"/>
      <c r="H2069" s="159"/>
      <c r="I2069" s="159"/>
      <c r="K2069" s="161"/>
      <c r="S2069" s="157"/>
    </row>
    <row r="2070" spans="1:19" s="158" customFormat="1" x14ac:dyDescent="0.2">
      <c r="A2070" s="157"/>
      <c r="E2070" s="159"/>
      <c r="F2070" s="159"/>
      <c r="G2070" s="160"/>
      <c r="H2070" s="159"/>
      <c r="I2070" s="159"/>
      <c r="K2070" s="161"/>
      <c r="S2070" s="157"/>
    </row>
    <row r="2071" spans="1:19" s="158" customFormat="1" x14ac:dyDescent="0.2">
      <c r="A2071" s="157"/>
      <c r="E2071" s="159"/>
      <c r="F2071" s="159"/>
      <c r="G2071" s="160"/>
      <c r="H2071" s="159"/>
      <c r="I2071" s="159"/>
      <c r="K2071" s="161"/>
      <c r="S2071" s="157"/>
    </row>
    <row r="2072" spans="1:19" s="158" customFormat="1" x14ac:dyDescent="0.2">
      <c r="A2072" s="157"/>
      <c r="E2072" s="159"/>
      <c r="F2072" s="159"/>
      <c r="G2072" s="160"/>
      <c r="H2072" s="159"/>
      <c r="I2072" s="159"/>
      <c r="K2072" s="161"/>
      <c r="S2072" s="157"/>
    </row>
    <row r="2073" spans="1:19" s="158" customFormat="1" x14ac:dyDescent="0.2">
      <c r="A2073" s="157"/>
      <c r="E2073" s="159"/>
      <c r="F2073" s="159"/>
      <c r="G2073" s="160"/>
      <c r="H2073" s="159"/>
      <c r="I2073" s="159"/>
      <c r="K2073" s="161"/>
      <c r="S2073" s="157"/>
    </row>
    <row r="2074" spans="1:19" s="158" customFormat="1" x14ac:dyDescent="0.2">
      <c r="A2074" s="157"/>
      <c r="E2074" s="159"/>
      <c r="F2074" s="159"/>
      <c r="G2074" s="160"/>
      <c r="H2074" s="159"/>
      <c r="I2074" s="159"/>
      <c r="K2074" s="161"/>
      <c r="S2074" s="157"/>
    </row>
    <row r="2075" spans="1:19" s="158" customFormat="1" x14ac:dyDescent="0.2">
      <c r="A2075" s="157"/>
      <c r="E2075" s="159"/>
      <c r="F2075" s="159"/>
      <c r="G2075" s="160"/>
      <c r="H2075" s="159"/>
      <c r="I2075" s="159"/>
      <c r="K2075" s="161"/>
      <c r="S2075" s="157"/>
    </row>
    <row r="2076" spans="1:19" s="158" customFormat="1" x14ac:dyDescent="0.2">
      <c r="A2076" s="157"/>
      <c r="E2076" s="159"/>
      <c r="F2076" s="159"/>
      <c r="G2076" s="160"/>
      <c r="H2076" s="159"/>
      <c r="I2076" s="159"/>
      <c r="K2076" s="161"/>
      <c r="S2076" s="157"/>
    </row>
    <row r="2077" spans="1:19" s="158" customFormat="1" x14ac:dyDescent="0.2">
      <c r="A2077" s="157"/>
      <c r="E2077" s="159"/>
      <c r="F2077" s="159"/>
      <c r="G2077" s="160"/>
      <c r="H2077" s="159"/>
      <c r="I2077" s="159"/>
      <c r="K2077" s="161"/>
      <c r="S2077" s="157"/>
    </row>
    <row r="2078" spans="1:19" s="158" customFormat="1" x14ac:dyDescent="0.2">
      <c r="A2078" s="157"/>
      <c r="E2078" s="159"/>
      <c r="F2078" s="159"/>
      <c r="G2078" s="160"/>
      <c r="H2078" s="159"/>
      <c r="I2078" s="159"/>
      <c r="K2078" s="161"/>
      <c r="S2078" s="157"/>
    </row>
    <row r="2079" spans="1:19" s="158" customFormat="1" x14ac:dyDescent="0.2">
      <c r="A2079" s="157"/>
      <c r="E2079" s="159"/>
      <c r="F2079" s="159"/>
      <c r="G2079" s="160"/>
      <c r="H2079" s="159"/>
      <c r="I2079" s="159"/>
      <c r="K2079" s="161"/>
      <c r="S2079" s="157"/>
    </row>
    <row r="2080" spans="1:19" s="158" customFormat="1" x14ac:dyDescent="0.2">
      <c r="A2080" s="157"/>
      <c r="E2080" s="159"/>
      <c r="F2080" s="159"/>
      <c r="G2080" s="160"/>
      <c r="H2080" s="159"/>
      <c r="I2080" s="159"/>
      <c r="K2080" s="161"/>
      <c r="S2080" s="157"/>
    </row>
    <row r="2081" spans="1:19" s="158" customFormat="1" x14ac:dyDescent="0.2">
      <c r="A2081" s="157"/>
      <c r="E2081" s="159"/>
      <c r="F2081" s="159"/>
      <c r="G2081" s="160"/>
      <c r="H2081" s="159"/>
      <c r="I2081" s="159"/>
      <c r="K2081" s="161"/>
      <c r="S2081" s="157"/>
    </row>
    <row r="2082" spans="1:19" s="158" customFormat="1" x14ac:dyDescent="0.2">
      <c r="A2082" s="157"/>
      <c r="E2082" s="159"/>
      <c r="F2082" s="159"/>
      <c r="G2082" s="160"/>
      <c r="H2082" s="159"/>
      <c r="I2082" s="159"/>
      <c r="K2082" s="161"/>
      <c r="S2082" s="157"/>
    </row>
    <row r="2083" spans="1:19" s="158" customFormat="1" x14ac:dyDescent="0.2">
      <c r="A2083" s="157"/>
      <c r="E2083" s="159"/>
      <c r="F2083" s="159"/>
      <c r="G2083" s="160"/>
      <c r="H2083" s="159"/>
      <c r="I2083" s="159"/>
      <c r="K2083" s="161"/>
      <c r="S2083" s="157"/>
    </row>
    <row r="2084" spans="1:19" s="158" customFormat="1" x14ac:dyDescent="0.2">
      <c r="A2084" s="157"/>
      <c r="E2084" s="159"/>
      <c r="F2084" s="159"/>
      <c r="G2084" s="160"/>
      <c r="H2084" s="159"/>
      <c r="I2084" s="159"/>
      <c r="K2084" s="161"/>
      <c r="S2084" s="157"/>
    </row>
    <row r="2085" spans="1:19" s="158" customFormat="1" x14ac:dyDescent="0.2">
      <c r="A2085" s="157"/>
      <c r="E2085" s="159"/>
      <c r="F2085" s="159"/>
      <c r="G2085" s="160"/>
      <c r="H2085" s="159"/>
      <c r="I2085" s="159"/>
      <c r="K2085" s="161"/>
      <c r="S2085" s="157"/>
    </row>
    <row r="2086" spans="1:19" s="158" customFormat="1" x14ac:dyDescent="0.2">
      <c r="A2086" s="157"/>
      <c r="E2086" s="159"/>
      <c r="F2086" s="159"/>
      <c r="G2086" s="160"/>
      <c r="H2086" s="159"/>
      <c r="I2086" s="159"/>
      <c r="K2086" s="161"/>
      <c r="S2086" s="157"/>
    </row>
    <row r="2087" spans="1:19" s="158" customFormat="1" x14ac:dyDescent="0.2">
      <c r="A2087" s="157"/>
      <c r="E2087" s="159"/>
      <c r="F2087" s="159"/>
      <c r="G2087" s="160"/>
      <c r="H2087" s="159"/>
      <c r="I2087" s="159"/>
      <c r="K2087" s="161"/>
      <c r="S2087" s="157"/>
    </row>
    <row r="2088" spans="1:19" s="158" customFormat="1" x14ac:dyDescent="0.2">
      <c r="A2088" s="157"/>
      <c r="E2088" s="159"/>
      <c r="F2088" s="159"/>
      <c r="G2088" s="160"/>
      <c r="H2088" s="159"/>
      <c r="I2088" s="159"/>
      <c r="K2088" s="161"/>
      <c r="S2088" s="157"/>
    </row>
    <row r="2089" spans="1:19" s="158" customFormat="1" x14ac:dyDescent="0.2">
      <c r="A2089" s="157"/>
      <c r="E2089" s="159"/>
      <c r="F2089" s="159"/>
      <c r="G2089" s="160"/>
      <c r="H2089" s="159"/>
      <c r="I2089" s="159"/>
      <c r="K2089" s="161"/>
      <c r="S2089" s="157"/>
    </row>
    <row r="2090" spans="1:19" s="158" customFormat="1" x14ac:dyDescent="0.2">
      <c r="A2090" s="157"/>
      <c r="E2090" s="159"/>
      <c r="F2090" s="159"/>
      <c r="G2090" s="160"/>
      <c r="H2090" s="159"/>
      <c r="I2090" s="159"/>
      <c r="K2090" s="161"/>
      <c r="S2090" s="157"/>
    </row>
    <row r="2091" spans="1:19" s="158" customFormat="1" x14ac:dyDescent="0.2">
      <c r="A2091" s="157"/>
      <c r="E2091" s="159"/>
      <c r="F2091" s="159"/>
      <c r="G2091" s="160"/>
      <c r="H2091" s="159"/>
      <c r="I2091" s="159"/>
      <c r="K2091" s="161"/>
      <c r="S2091" s="157"/>
    </row>
    <row r="2092" spans="1:19" s="158" customFormat="1" x14ac:dyDescent="0.2">
      <c r="A2092" s="157"/>
      <c r="E2092" s="159"/>
      <c r="F2092" s="159"/>
      <c r="G2092" s="160"/>
      <c r="H2092" s="159"/>
      <c r="I2092" s="159"/>
      <c r="K2092" s="161"/>
      <c r="S2092" s="157"/>
    </row>
    <row r="2093" spans="1:19" s="158" customFormat="1" x14ac:dyDescent="0.2">
      <c r="A2093" s="157"/>
      <c r="E2093" s="159"/>
      <c r="F2093" s="159"/>
      <c r="G2093" s="160"/>
      <c r="H2093" s="159"/>
      <c r="I2093" s="159"/>
      <c r="K2093" s="161"/>
      <c r="S2093" s="157"/>
    </row>
    <row r="2094" spans="1:19" s="158" customFormat="1" x14ac:dyDescent="0.2">
      <c r="A2094" s="157"/>
      <c r="E2094" s="159"/>
      <c r="F2094" s="159"/>
      <c r="G2094" s="160"/>
      <c r="H2094" s="159"/>
      <c r="I2094" s="159"/>
      <c r="K2094" s="161"/>
      <c r="S2094" s="157"/>
    </row>
    <row r="2095" spans="1:19" s="158" customFormat="1" x14ac:dyDescent="0.2">
      <c r="A2095" s="157"/>
      <c r="E2095" s="159"/>
      <c r="F2095" s="159"/>
      <c r="G2095" s="160"/>
      <c r="H2095" s="159"/>
      <c r="I2095" s="159"/>
      <c r="K2095" s="161"/>
      <c r="S2095" s="157"/>
    </row>
    <row r="2096" spans="1:19" s="158" customFormat="1" x14ac:dyDescent="0.2">
      <c r="A2096" s="157"/>
      <c r="E2096" s="159"/>
      <c r="F2096" s="159"/>
      <c r="G2096" s="160"/>
      <c r="H2096" s="159"/>
      <c r="I2096" s="159"/>
      <c r="K2096" s="161"/>
      <c r="S2096" s="157"/>
    </row>
    <row r="2097" spans="1:19" s="158" customFormat="1" x14ac:dyDescent="0.2">
      <c r="A2097" s="157"/>
      <c r="E2097" s="159"/>
      <c r="F2097" s="159"/>
      <c r="G2097" s="160"/>
      <c r="H2097" s="159"/>
      <c r="I2097" s="159"/>
      <c r="K2097" s="161"/>
      <c r="S2097" s="157"/>
    </row>
    <row r="2098" spans="1:19" s="158" customFormat="1" x14ac:dyDescent="0.2">
      <c r="A2098" s="157"/>
      <c r="E2098" s="159"/>
      <c r="F2098" s="159"/>
      <c r="G2098" s="160"/>
      <c r="H2098" s="159"/>
      <c r="I2098" s="159"/>
      <c r="K2098" s="161"/>
      <c r="S2098" s="157"/>
    </row>
    <row r="2099" spans="1:19" s="158" customFormat="1" x14ac:dyDescent="0.2">
      <c r="A2099" s="157"/>
      <c r="E2099" s="159"/>
      <c r="F2099" s="159"/>
      <c r="G2099" s="160"/>
      <c r="H2099" s="159"/>
      <c r="I2099" s="159"/>
      <c r="K2099" s="161"/>
      <c r="S2099" s="157"/>
    </row>
    <row r="2100" spans="1:19" s="158" customFormat="1" x14ac:dyDescent="0.2">
      <c r="A2100" s="157"/>
      <c r="E2100" s="159"/>
      <c r="F2100" s="159"/>
      <c r="G2100" s="160"/>
      <c r="H2100" s="159"/>
      <c r="I2100" s="159"/>
      <c r="K2100" s="161"/>
      <c r="S2100" s="157"/>
    </row>
    <row r="2101" spans="1:19" s="158" customFormat="1" x14ac:dyDescent="0.2">
      <c r="A2101" s="157"/>
      <c r="E2101" s="159"/>
      <c r="F2101" s="159"/>
      <c r="G2101" s="160"/>
      <c r="H2101" s="159"/>
      <c r="I2101" s="159"/>
      <c r="K2101" s="161"/>
      <c r="S2101" s="157"/>
    </row>
    <row r="2102" spans="1:19" s="158" customFormat="1" x14ac:dyDescent="0.2">
      <c r="A2102" s="157"/>
      <c r="E2102" s="159"/>
      <c r="F2102" s="159"/>
      <c r="G2102" s="160"/>
      <c r="H2102" s="159"/>
      <c r="I2102" s="159"/>
      <c r="K2102" s="161"/>
      <c r="S2102" s="157"/>
    </row>
    <row r="2103" spans="1:19" s="158" customFormat="1" x14ac:dyDescent="0.2">
      <c r="A2103" s="157"/>
      <c r="E2103" s="159"/>
      <c r="F2103" s="159"/>
      <c r="G2103" s="160"/>
      <c r="H2103" s="159"/>
      <c r="I2103" s="159"/>
      <c r="K2103" s="161"/>
      <c r="S2103" s="157"/>
    </row>
    <row r="2104" spans="1:19" s="158" customFormat="1" x14ac:dyDescent="0.2">
      <c r="A2104" s="157"/>
      <c r="E2104" s="159"/>
      <c r="F2104" s="159"/>
      <c r="G2104" s="160"/>
      <c r="H2104" s="159"/>
      <c r="I2104" s="159"/>
      <c r="K2104" s="161"/>
      <c r="S2104" s="157"/>
    </row>
    <row r="2105" spans="1:19" s="158" customFormat="1" x14ac:dyDescent="0.2">
      <c r="A2105" s="157"/>
      <c r="E2105" s="159"/>
      <c r="F2105" s="159"/>
      <c r="G2105" s="160"/>
      <c r="H2105" s="159"/>
      <c r="I2105" s="159"/>
      <c r="K2105" s="161"/>
      <c r="S2105" s="157"/>
    </row>
    <row r="2106" spans="1:19" s="158" customFormat="1" x14ac:dyDescent="0.2">
      <c r="A2106" s="157"/>
      <c r="E2106" s="159"/>
      <c r="F2106" s="159"/>
      <c r="G2106" s="160"/>
      <c r="H2106" s="159"/>
      <c r="I2106" s="159"/>
      <c r="K2106" s="161"/>
      <c r="S2106" s="157"/>
    </row>
    <row r="2107" spans="1:19" s="158" customFormat="1" x14ac:dyDescent="0.2">
      <c r="A2107" s="157"/>
      <c r="E2107" s="159"/>
      <c r="F2107" s="159"/>
      <c r="G2107" s="160"/>
      <c r="H2107" s="159"/>
      <c r="I2107" s="159"/>
      <c r="K2107" s="161"/>
      <c r="S2107" s="157"/>
    </row>
    <row r="2108" spans="1:19" s="158" customFormat="1" x14ac:dyDescent="0.2">
      <c r="A2108" s="157"/>
      <c r="E2108" s="159"/>
      <c r="F2108" s="159"/>
      <c r="G2108" s="160"/>
      <c r="H2108" s="159"/>
      <c r="I2108" s="159"/>
      <c r="K2108" s="161"/>
      <c r="S2108" s="157"/>
    </row>
    <row r="2109" spans="1:19" s="158" customFormat="1" x14ac:dyDescent="0.2">
      <c r="A2109" s="157"/>
      <c r="E2109" s="159"/>
      <c r="F2109" s="159"/>
      <c r="G2109" s="160"/>
      <c r="H2109" s="159"/>
      <c r="I2109" s="159"/>
      <c r="K2109" s="161"/>
      <c r="S2109" s="157"/>
    </row>
    <row r="2110" spans="1:19" s="158" customFormat="1" x14ac:dyDescent="0.2">
      <c r="A2110" s="157"/>
      <c r="E2110" s="159"/>
      <c r="F2110" s="159"/>
      <c r="G2110" s="160"/>
      <c r="H2110" s="159"/>
      <c r="I2110" s="159"/>
      <c r="K2110" s="161"/>
      <c r="S2110" s="157"/>
    </row>
    <row r="2111" spans="1:19" s="158" customFormat="1" x14ac:dyDescent="0.2">
      <c r="A2111" s="157"/>
      <c r="E2111" s="159"/>
      <c r="F2111" s="159"/>
      <c r="G2111" s="160"/>
      <c r="H2111" s="159"/>
      <c r="I2111" s="159"/>
      <c r="K2111" s="161"/>
      <c r="S2111" s="157"/>
    </row>
    <row r="2112" spans="1:19" s="158" customFormat="1" x14ac:dyDescent="0.2">
      <c r="A2112" s="157"/>
      <c r="E2112" s="159"/>
      <c r="F2112" s="159"/>
      <c r="G2112" s="160"/>
      <c r="H2112" s="159"/>
      <c r="I2112" s="159"/>
      <c r="K2112" s="161"/>
      <c r="S2112" s="157"/>
    </row>
    <row r="2113" spans="1:19" s="158" customFormat="1" x14ac:dyDescent="0.2">
      <c r="A2113" s="157"/>
      <c r="E2113" s="159"/>
      <c r="F2113" s="159"/>
      <c r="G2113" s="160"/>
      <c r="H2113" s="159"/>
      <c r="I2113" s="159"/>
      <c r="K2113" s="161"/>
      <c r="S2113" s="157"/>
    </row>
    <row r="2114" spans="1:19" s="158" customFormat="1" x14ac:dyDescent="0.2">
      <c r="A2114" s="157"/>
      <c r="E2114" s="159"/>
      <c r="F2114" s="159"/>
      <c r="G2114" s="160"/>
      <c r="H2114" s="159"/>
      <c r="I2114" s="159"/>
      <c r="K2114" s="161"/>
      <c r="S2114" s="157"/>
    </row>
    <row r="2115" spans="1:19" s="158" customFormat="1" x14ac:dyDescent="0.2">
      <c r="A2115" s="157"/>
      <c r="E2115" s="159"/>
      <c r="F2115" s="159"/>
      <c r="G2115" s="160"/>
      <c r="H2115" s="159"/>
      <c r="I2115" s="159"/>
      <c r="K2115" s="161"/>
      <c r="S2115" s="157"/>
    </row>
    <row r="2116" spans="1:19" s="158" customFormat="1" x14ac:dyDescent="0.2">
      <c r="A2116" s="157"/>
      <c r="E2116" s="159"/>
      <c r="F2116" s="159"/>
      <c r="G2116" s="160"/>
      <c r="H2116" s="159"/>
      <c r="I2116" s="159"/>
      <c r="K2116" s="161"/>
      <c r="S2116" s="157"/>
    </row>
    <row r="2117" spans="1:19" s="158" customFormat="1" x14ac:dyDescent="0.2">
      <c r="A2117" s="157"/>
      <c r="E2117" s="159"/>
      <c r="F2117" s="159"/>
      <c r="G2117" s="160"/>
      <c r="H2117" s="159"/>
      <c r="I2117" s="159"/>
      <c r="K2117" s="161"/>
      <c r="S2117" s="157"/>
    </row>
    <row r="2118" spans="1:19" s="158" customFormat="1" x14ac:dyDescent="0.2">
      <c r="A2118" s="157"/>
      <c r="E2118" s="159"/>
      <c r="F2118" s="159"/>
      <c r="G2118" s="160"/>
      <c r="H2118" s="159"/>
      <c r="I2118" s="159"/>
      <c r="K2118" s="161"/>
      <c r="S2118" s="157"/>
    </row>
    <row r="2119" spans="1:19" s="158" customFormat="1" x14ac:dyDescent="0.2">
      <c r="A2119" s="157"/>
      <c r="E2119" s="159"/>
      <c r="F2119" s="159"/>
      <c r="G2119" s="160"/>
      <c r="H2119" s="159"/>
      <c r="I2119" s="159"/>
      <c r="K2119" s="161"/>
      <c r="S2119" s="157"/>
    </row>
    <row r="2120" spans="1:19" s="158" customFormat="1" x14ac:dyDescent="0.2">
      <c r="A2120" s="157"/>
      <c r="E2120" s="159"/>
      <c r="F2120" s="159"/>
      <c r="G2120" s="160"/>
      <c r="H2120" s="159"/>
      <c r="I2120" s="159"/>
      <c r="K2120" s="161"/>
      <c r="S2120" s="157"/>
    </row>
    <row r="2121" spans="1:19" s="158" customFormat="1" x14ac:dyDescent="0.2">
      <c r="A2121" s="157"/>
      <c r="E2121" s="159"/>
      <c r="F2121" s="159"/>
      <c r="G2121" s="160"/>
      <c r="H2121" s="159"/>
      <c r="I2121" s="159"/>
      <c r="K2121" s="161"/>
      <c r="S2121" s="157"/>
    </row>
    <row r="2122" spans="1:19" s="158" customFormat="1" x14ac:dyDescent="0.2">
      <c r="A2122" s="157"/>
      <c r="E2122" s="159"/>
      <c r="F2122" s="159"/>
      <c r="G2122" s="160"/>
      <c r="H2122" s="159"/>
      <c r="I2122" s="159"/>
      <c r="K2122" s="161"/>
      <c r="S2122" s="157"/>
    </row>
    <row r="2123" spans="1:19" s="158" customFormat="1" x14ac:dyDescent="0.2">
      <c r="A2123" s="157"/>
      <c r="E2123" s="159"/>
      <c r="F2123" s="159"/>
      <c r="G2123" s="160"/>
      <c r="H2123" s="159"/>
      <c r="I2123" s="159"/>
      <c r="K2123" s="161"/>
      <c r="S2123" s="157"/>
    </row>
    <row r="2124" spans="1:19" s="158" customFormat="1" x14ac:dyDescent="0.2">
      <c r="A2124" s="157"/>
      <c r="E2124" s="159"/>
      <c r="F2124" s="159"/>
      <c r="G2124" s="160"/>
      <c r="H2124" s="159"/>
      <c r="I2124" s="159"/>
      <c r="K2124" s="161"/>
      <c r="S2124" s="157"/>
    </row>
    <row r="2125" spans="1:19" s="158" customFormat="1" x14ac:dyDescent="0.2">
      <c r="A2125" s="157"/>
      <c r="E2125" s="159"/>
      <c r="F2125" s="159"/>
      <c r="G2125" s="160"/>
      <c r="H2125" s="159"/>
      <c r="I2125" s="159"/>
      <c r="K2125" s="161"/>
      <c r="S2125" s="157"/>
    </row>
    <row r="2126" spans="1:19" s="158" customFormat="1" x14ac:dyDescent="0.2">
      <c r="A2126" s="157"/>
      <c r="E2126" s="159"/>
      <c r="F2126" s="159"/>
      <c r="G2126" s="160"/>
      <c r="H2126" s="159"/>
      <c r="I2126" s="159"/>
      <c r="K2126" s="161"/>
      <c r="S2126" s="157"/>
    </row>
    <row r="2127" spans="1:19" s="158" customFormat="1" x14ac:dyDescent="0.2">
      <c r="A2127" s="157"/>
      <c r="E2127" s="159"/>
      <c r="F2127" s="159"/>
      <c r="G2127" s="160"/>
      <c r="H2127" s="159"/>
      <c r="I2127" s="159"/>
      <c r="K2127" s="161"/>
      <c r="S2127" s="157"/>
    </row>
    <row r="2128" spans="1:19" s="158" customFormat="1" x14ac:dyDescent="0.2">
      <c r="A2128" s="157"/>
      <c r="E2128" s="159"/>
      <c r="F2128" s="159"/>
      <c r="G2128" s="160"/>
      <c r="H2128" s="159"/>
      <c r="I2128" s="159"/>
      <c r="K2128" s="161"/>
      <c r="S2128" s="157"/>
    </row>
    <row r="2129" spans="1:19" s="158" customFormat="1" x14ac:dyDescent="0.2">
      <c r="A2129" s="157"/>
      <c r="E2129" s="159"/>
      <c r="F2129" s="159"/>
      <c r="G2129" s="160"/>
      <c r="H2129" s="159"/>
      <c r="I2129" s="159"/>
      <c r="K2129" s="161"/>
      <c r="S2129" s="157"/>
    </row>
    <row r="2130" spans="1:19" s="158" customFormat="1" x14ac:dyDescent="0.2">
      <c r="A2130" s="157"/>
      <c r="E2130" s="159"/>
      <c r="F2130" s="159"/>
      <c r="G2130" s="160"/>
      <c r="H2130" s="159"/>
      <c r="I2130" s="159"/>
      <c r="K2130" s="161"/>
      <c r="S2130" s="157"/>
    </row>
    <row r="2131" spans="1:19" s="158" customFormat="1" x14ac:dyDescent="0.2">
      <c r="A2131" s="157"/>
      <c r="E2131" s="159"/>
      <c r="F2131" s="159"/>
      <c r="G2131" s="160"/>
      <c r="H2131" s="159"/>
      <c r="I2131" s="159"/>
      <c r="K2131" s="161"/>
      <c r="S2131" s="157"/>
    </row>
    <row r="2132" spans="1:19" s="158" customFormat="1" x14ac:dyDescent="0.2">
      <c r="A2132" s="157"/>
      <c r="E2132" s="159"/>
      <c r="F2132" s="159"/>
      <c r="G2132" s="160"/>
      <c r="H2132" s="159"/>
      <c r="I2132" s="159"/>
      <c r="K2132" s="161"/>
      <c r="S2132" s="157"/>
    </row>
    <row r="2133" spans="1:19" s="158" customFormat="1" x14ac:dyDescent="0.2">
      <c r="A2133" s="157"/>
      <c r="E2133" s="159"/>
      <c r="F2133" s="159"/>
      <c r="G2133" s="160"/>
      <c r="H2133" s="159"/>
      <c r="I2133" s="159"/>
      <c r="K2133" s="161"/>
      <c r="S2133" s="157"/>
    </row>
    <row r="2134" spans="1:19" s="158" customFormat="1" x14ac:dyDescent="0.2">
      <c r="A2134" s="157"/>
      <c r="E2134" s="159"/>
      <c r="F2134" s="159"/>
      <c r="G2134" s="160"/>
      <c r="H2134" s="159"/>
      <c r="I2134" s="159"/>
      <c r="K2134" s="161"/>
      <c r="S2134" s="157"/>
    </row>
    <row r="2135" spans="1:19" s="158" customFormat="1" x14ac:dyDescent="0.2">
      <c r="A2135" s="157"/>
      <c r="E2135" s="159"/>
      <c r="F2135" s="159"/>
      <c r="G2135" s="160"/>
      <c r="H2135" s="159"/>
      <c r="I2135" s="159"/>
      <c r="K2135" s="161"/>
      <c r="S2135" s="157"/>
    </row>
    <row r="2136" spans="1:19" s="158" customFormat="1" x14ac:dyDescent="0.2">
      <c r="A2136" s="157"/>
      <c r="E2136" s="159"/>
      <c r="F2136" s="159"/>
      <c r="G2136" s="160"/>
      <c r="H2136" s="159"/>
      <c r="I2136" s="159"/>
      <c r="K2136" s="161"/>
      <c r="S2136" s="157"/>
    </row>
    <row r="2137" spans="1:19" s="158" customFormat="1" x14ac:dyDescent="0.2">
      <c r="A2137" s="157"/>
      <c r="E2137" s="159"/>
      <c r="F2137" s="159"/>
      <c r="G2137" s="160"/>
      <c r="H2137" s="159"/>
      <c r="I2137" s="159"/>
      <c r="K2137" s="161"/>
      <c r="S2137" s="157"/>
    </row>
    <row r="2138" spans="1:19" s="158" customFormat="1" x14ac:dyDescent="0.2">
      <c r="A2138" s="157"/>
      <c r="E2138" s="159"/>
      <c r="F2138" s="159"/>
      <c r="G2138" s="160"/>
      <c r="H2138" s="159"/>
      <c r="I2138" s="159"/>
      <c r="K2138" s="161"/>
      <c r="S2138" s="157"/>
    </row>
    <row r="2139" spans="1:19" s="158" customFormat="1" x14ac:dyDescent="0.2">
      <c r="A2139" s="157"/>
      <c r="E2139" s="159"/>
      <c r="F2139" s="159"/>
      <c r="G2139" s="160"/>
      <c r="H2139" s="159"/>
      <c r="I2139" s="159"/>
      <c r="K2139" s="161"/>
      <c r="S2139" s="157"/>
    </row>
    <row r="2140" spans="1:19" s="158" customFormat="1" x14ac:dyDescent="0.2">
      <c r="A2140" s="157"/>
      <c r="E2140" s="159"/>
      <c r="F2140" s="159"/>
      <c r="G2140" s="160"/>
      <c r="H2140" s="159"/>
      <c r="I2140" s="159"/>
      <c r="K2140" s="161"/>
      <c r="S2140" s="157"/>
    </row>
    <row r="2141" spans="1:19" s="158" customFormat="1" x14ac:dyDescent="0.2">
      <c r="A2141" s="157"/>
      <c r="E2141" s="159"/>
      <c r="F2141" s="159"/>
      <c r="G2141" s="160"/>
      <c r="H2141" s="159"/>
      <c r="I2141" s="159"/>
      <c r="K2141" s="161"/>
      <c r="S2141" s="157"/>
    </row>
    <row r="2142" spans="1:19" s="158" customFormat="1" x14ac:dyDescent="0.2">
      <c r="A2142" s="157"/>
      <c r="E2142" s="159"/>
      <c r="F2142" s="159"/>
      <c r="G2142" s="160"/>
      <c r="H2142" s="159"/>
      <c r="I2142" s="159"/>
      <c r="K2142" s="161"/>
      <c r="S2142" s="157"/>
    </row>
    <row r="2143" spans="1:19" s="158" customFormat="1" x14ac:dyDescent="0.2">
      <c r="A2143" s="157"/>
      <c r="E2143" s="159"/>
      <c r="F2143" s="159"/>
      <c r="G2143" s="160"/>
      <c r="H2143" s="159"/>
      <c r="I2143" s="159"/>
      <c r="K2143" s="161"/>
      <c r="S2143" s="157"/>
    </row>
    <row r="2144" spans="1:19" s="158" customFormat="1" x14ac:dyDescent="0.2">
      <c r="A2144" s="157"/>
      <c r="E2144" s="159"/>
      <c r="F2144" s="159"/>
      <c r="G2144" s="160"/>
      <c r="H2144" s="159"/>
      <c r="I2144" s="159"/>
      <c r="K2144" s="161"/>
      <c r="S2144" s="157"/>
    </row>
    <row r="2145" spans="1:19" s="158" customFormat="1" x14ac:dyDescent="0.2">
      <c r="A2145" s="157"/>
      <c r="E2145" s="159"/>
      <c r="F2145" s="159"/>
      <c r="G2145" s="160"/>
      <c r="H2145" s="159"/>
      <c r="I2145" s="159"/>
      <c r="K2145" s="161"/>
      <c r="S2145" s="157"/>
    </row>
    <row r="2146" spans="1:19" s="158" customFormat="1" x14ac:dyDescent="0.2">
      <c r="A2146" s="157"/>
      <c r="E2146" s="159"/>
      <c r="F2146" s="159"/>
      <c r="G2146" s="160"/>
      <c r="H2146" s="159"/>
      <c r="I2146" s="159"/>
      <c r="K2146" s="161"/>
      <c r="S2146" s="157"/>
    </row>
    <row r="2147" spans="1:19" s="158" customFormat="1" x14ac:dyDescent="0.2">
      <c r="A2147" s="157"/>
      <c r="E2147" s="159"/>
      <c r="F2147" s="159"/>
      <c r="G2147" s="160"/>
      <c r="H2147" s="159"/>
      <c r="I2147" s="159"/>
      <c r="K2147" s="161"/>
      <c r="S2147" s="157"/>
    </row>
    <row r="2148" spans="1:19" s="158" customFormat="1" x14ac:dyDescent="0.2">
      <c r="A2148" s="157"/>
      <c r="E2148" s="159"/>
      <c r="F2148" s="159"/>
      <c r="G2148" s="160"/>
      <c r="H2148" s="159"/>
      <c r="I2148" s="159"/>
      <c r="K2148" s="161"/>
      <c r="S2148" s="157"/>
    </row>
    <row r="2149" spans="1:19" s="158" customFormat="1" x14ac:dyDescent="0.2">
      <c r="A2149" s="157"/>
      <c r="E2149" s="159"/>
      <c r="F2149" s="159"/>
      <c r="G2149" s="160"/>
      <c r="H2149" s="159"/>
      <c r="I2149" s="159"/>
      <c r="K2149" s="161"/>
      <c r="S2149" s="157"/>
    </row>
    <row r="2150" spans="1:19" s="158" customFormat="1" x14ac:dyDescent="0.2">
      <c r="A2150" s="157"/>
      <c r="E2150" s="159"/>
      <c r="F2150" s="159"/>
      <c r="G2150" s="160"/>
      <c r="H2150" s="159"/>
      <c r="I2150" s="159"/>
      <c r="K2150" s="161"/>
      <c r="S2150" s="157"/>
    </row>
    <row r="2151" spans="1:19" s="158" customFormat="1" x14ac:dyDescent="0.2">
      <c r="A2151" s="157"/>
      <c r="E2151" s="159"/>
      <c r="F2151" s="159"/>
      <c r="G2151" s="160"/>
      <c r="H2151" s="159"/>
      <c r="I2151" s="159"/>
      <c r="K2151" s="161"/>
      <c r="S2151" s="157"/>
    </row>
    <row r="2152" spans="1:19" s="158" customFormat="1" x14ac:dyDescent="0.2">
      <c r="A2152" s="157"/>
      <c r="E2152" s="159"/>
      <c r="F2152" s="159"/>
      <c r="G2152" s="160"/>
      <c r="H2152" s="159"/>
      <c r="I2152" s="159"/>
      <c r="K2152" s="161"/>
      <c r="S2152" s="157"/>
    </row>
    <row r="2153" spans="1:19" s="158" customFormat="1" x14ac:dyDescent="0.2">
      <c r="A2153" s="157"/>
      <c r="E2153" s="159"/>
      <c r="F2153" s="159"/>
      <c r="G2153" s="160"/>
      <c r="H2153" s="159"/>
      <c r="I2153" s="159"/>
      <c r="K2153" s="161"/>
      <c r="S2153" s="157"/>
    </row>
    <row r="2154" spans="1:19" s="158" customFormat="1" x14ac:dyDescent="0.2">
      <c r="A2154" s="157"/>
      <c r="E2154" s="159"/>
      <c r="F2154" s="159"/>
      <c r="G2154" s="160"/>
      <c r="H2154" s="159"/>
      <c r="I2154" s="159"/>
      <c r="K2154" s="161"/>
      <c r="S2154" s="157"/>
    </row>
    <row r="2155" spans="1:19" s="158" customFormat="1" x14ac:dyDescent="0.2">
      <c r="A2155" s="157"/>
      <c r="E2155" s="159"/>
      <c r="F2155" s="159"/>
      <c r="G2155" s="160"/>
      <c r="H2155" s="159"/>
      <c r="I2155" s="159"/>
      <c r="K2155" s="161"/>
      <c r="S2155" s="157"/>
    </row>
    <row r="2156" spans="1:19" s="158" customFormat="1" x14ac:dyDescent="0.2">
      <c r="A2156" s="157"/>
      <c r="E2156" s="159"/>
      <c r="F2156" s="159"/>
      <c r="G2156" s="160"/>
      <c r="H2156" s="159"/>
      <c r="I2156" s="159"/>
      <c r="K2156" s="161"/>
      <c r="S2156" s="157"/>
    </row>
    <row r="2157" spans="1:19" s="158" customFormat="1" x14ac:dyDescent="0.2">
      <c r="A2157" s="157"/>
      <c r="E2157" s="159"/>
      <c r="F2157" s="159"/>
      <c r="G2157" s="160"/>
      <c r="H2157" s="159"/>
      <c r="I2157" s="159"/>
      <c r="K2157" s="161"/>
      <c r="S2157" s="157"/>
    </row>
    <row r="2158" spans="1:19" s="158" customFormat="1" x14ac:dyDescent="0.2">
      <c r="A2158" s="157"/>
      <c r="E2158" s="159"/>
      <c r="F2158" s="159"/>
      <c r="G2158" s="160"/>
      <c r="H2158" s="159"/>
      <c r="I2158" s="159"/>
      <c r="K2158" s="161"/>
      <c r="S2158" s="157"/>
    </row>
    <row r="2159" spans="1:19" s="158" customFormat="1" x14ac:dyDescent="0.2">
      <c r="A2159" s="157"/>
      <c r="E2159" s="159"/>
      <c r="F2159" s="159"/>
      <c r="G2159" s="160"/>
      <c r="H2159" s="159"/>
      <c r="I2159" s="159"/>
      <c r="K2159" s="161"/>
      <c r="S2159" s="157"/>
    </row>
    <row r="2160" spans="1:19" s="158" customFormat="1" x14ac:dyDescent="0.2">
      <c r="A2160" s="157"/>
      <c r="E2160" s="159"/>
      <c r="F2160" s="159"/>
      <c r="G2160" s="160"/>
      <c r="H2160" s="159"/>
      <c r="I2160" s="159"/>
      <c r="K2160" s="161"/>
      <c r="S2160" s="157"/>
    </row>
    <row r="2161" spans="1:19" s="158" customFormat="1" x14ac:dyDescent="0.2">
      <c r="A2161" s="157"/>
      <c r="E2161" s="159"/>
      <c r="F2161" s="159"/>
      <c r="G2161" s="160"/>
      <c r="H2161" s="159"/>
      <c r="I2161" s="159"/>
      <c r="K2161" s="161"/>
      <c r="S2161" s="157"/>
    </row>
    <row r="2162" spans="1:19" s="158" customFormat="1" x14ac:dyDescent="0.2">
      <c r="A2162" s="157"/>
      <c r="E2162" s="159"/>
      <c r="F2162" s="159"/>
      <c r="G2162" s="160"/>
      <c r="H2162" s="159"/>
      <c r="I2162" s="159"/>
      <c r="K2162" s="161"/>
      <c r="S2162" s="157"/>
    </row>
    <row r="2163" spans="1:19" s="158" customFormat="1" x14ac:dyDescent="0.2">
      <c r="A2163" s="157"/>
      <c r="E2163" s="159"/>
      <c r="F2163" s="159"/>
      <c r="G2163" s="160"/>
      <c r="H2163" s="159"/>
      <c r="I2163" s="159"/>
      <c r="K2163" s="161"/>
      <c r="S2163" s="157"/>
    </row>
    <row r="2164" spans="1:19" s="158" customFormat="1" x14ac:dyDescent="0.2">
      <c r="A2164" s="157"/>
      <c r="E2164" s="159"/>
      <c r="F2164" s="159"/>
      <c r="G2164" s="160"/>
      <c r="H2164" s="159"/>
      <c r="I2164" s="159"/>
      <c r="K2164" s="161"/>
      <c r="S2164" s="157"/>
    </row>
    <row r="2165" spans="1:19" s="158" customFormat="1" x14ac:dyDescent="0.2">
      <c r="A2165" s="157"/>
      <c r="E2165" s="159"/>
      <c r="F2165" s="159"/>
      <c r="G2165" s="160"/>
      <c r="H2165" s="159"/>
      <c r="I2165" s="159"/>
      <c r="K2165" s="161"/>
      <c r="S2165" s="157"/>
    </row>
    <row r="2166" spans="1:19" s="158" customFormat="1" x14ac:dyDescent="0.2">
      <c r="A2166" s="157"/>
      <c r="E2166" s="159"/>
      <c r="F2166" s="159"/>
      <c r="G2166" s="160"/>
      <c r="H2166" s="159"/>
      <c r="I2166" s="159"/>
      <c r="K2166" s="161"/>
      <c r="S2166" s="157"/>
    </row>
    <row r="2167" spans="1:19" s="158" customFormat="1" x14ac:dyDescent="0.2">
      <c r="A2167" s="157"/>
      <c r="E2167" s="159"/>
      <c r="F2167" s="159"/>
      <c r="G2167" s="160"/>
      <c r="H2167" s="159"/>
      <c r="I2167" s="159"/>
      <c r="K2167" s="161"/>
      <c r="S2167" s="157"/>
    </row>
    <row r="2168" spans="1:19" s="158" customFormat="1" x14ac:dyDescent="0.2">
      <c r="A2168" s="157"/>
      <c r="E2168" s="159"/>
      <c r="F2168" s="159"/>
      <c r="G2168" s="160"/>
      <c r="H2168" s="159"/>
      <c r="I2168" s="159"/>
      <c r="K2168" s="161"/>
      <c r="S2168" s="157"/>
    </row>
    <row r="2169" spans="1:19" s="158" customFormat="1" x14ac:dyDescent="0.2">
      <c r="A2169" s="157"/>
      <c r="E2169" s="159"/>
      <c r="F2169" s="159"/>
      <c r="G2169" s="160"/>
      <c r="H2169" s="159"/>
      <c r="I2169" s="159"/>
      <c r="K2169" s="161"/>
      <c r="S2169" s="157"/>
    </row>
    <row r="2170" spans="1:19" s="158" customFormat="1" x14ac:dyDescent="0.2">
      <c r="A2170" s="157"/>
      <c r="E2170" s="159"/>
      <c r="F2170" s="159"/>
      <c r="G2170" s="160"/>
      <c r="H2170" s="159"/>
      <c r="I2170" s="159"/>
      <c r="K2170" s="161"/>
      <c r="S2170" s="157"/>
    </row>
    <row r="2171" spans="1:19" s="158" customFormat="1" x14ac:dyDescent="0.2">
      <c r="A2171" s="157"/>
      <c r="E2171" s="159"/>
      <c r="F2171" s="159"/>
      <c r="G2171" s="160"/>
      <c r="H2171" s="159"/>
      <c r="I2171" s="159"/>
      <c r="K2171" s="161"/>
      <c r="S2171" s="157"/>
    </row>
    <row r="2172" spans="1:19" s="158" customFormat="1" x14ac:dyDescent="0.2">
      <c r="A2172" s="157"/>
      <c r="E2172" s="159"/>
      <c r="F2172" s="159"/>
      <c r="G2172" s="160"/>
      <c r="H2172" s="159"/>
      <c r="I2172" s="159"/>
      <c r="K2172" s="161"/>
      <c r="S2172" s="157"/>
    </row>
    <row r="2173" spans="1:19" s="158" customFormat="1" x14ac:dyDescent="0.2">
      <c r="A2173" s="157"/>
      <c r="E2173" s="159"/>
      <c r="F2173" s="159"/>
      <c r="G2173" s="160"/>
      <c r="H2173" s="159"/>
      <c r="I2173" s="159"/>
      <c r="K2173" s="161"/>
      <c r="S2173" s="157"/>
    </row>
    <row r="2174" spans="1:19" s="158" customFormat="1" x14ac:dyDescent="0.2">
      <c r="A2174" s="157"/>
      <c r="E2174" s="159"/>
      <c r="F2174" s="159"/>
      <c r="G2174" s="160"/>
      <c r="H2174" s="159"/>
      <c r="I2174" s="159"/>
      <c r="K2174" s="161"/>
      <c r="S2174" s="157"/>
    </row>
    <row r="2175" spans="1:19" s="158" customFormat="1" x14ac:dyDescent="0.2">
      <c r="A2175" s="157"/>
      <c r="E2175" s="159"/>
      <c r="F2175" s="159"/>
      <c r="G2175" s="160"/>
      <c r="H2175" s="159"/>
      <c r="I2175" s="159"/>
      <c r="K2175" s="161"/>
      <c r="S2175" s="157"/>
    </row>
    <row r="2176" spans="1:19" s="158" customFormat="1" x14ac:dyDescent="0.2">
      <c r="A2176" s="157"/>
      <c r="E2176" s="159"/>
      <c r="F2176" s="159"/>
      <c r="G2176" s="160"/>
      <c r="H2176" s="159"/>
      <c r="I2176" s="159"/>
      <c r="K2176" s="161"/>
      <c r="S2176" s="157"/>
    </row>
    <row r="2177" spans="1:19" s="158" customFormat="1" x14ac:dyDescent="0.2">
      <c r="A2177" s="157"/>
      <c r="E2177" s="159"/>
      <c r="F2177" s="159"/>
      <c r="G2177" s="160"/>
      <c r="H2177" s="159"/>
      <c r="I2177" s="159"/>
      <c r="K2177" s="161"/>
      <c r="S2177" s="157"/>
    </row>
    <row r="2178" spans="1:19" s="158" customFormat="1" x14ac:dyDescent="0.2">
      <c r="A2178" s="157"/>
      <c r="E2178" s="159"/>
      <c r="F2178" s="159"/>
      <c r="G2178" s="160"/>
      <c r="H2178" s="159"/>
      <c r="I2178" s="159"/>
      <c r="K2178" s="161"/>
      <c r="S2178" s="157"/>
    </row>
    <row r="2179" spans="1:19" s="158" customFormat="1" x14ac:dyDescent="0.2">
      <c r="A2179" s="157"/>
      <c r="E2179" s="159"/>
      <c r="F2179" s="159"/>
      <c r="G2179" s="160"/>
      <c r="H2179" s="159"/>
      <c r="I2179" s="159"/>
      <c r="K2179" s="161"/>
      <c r="S2179" s="157"/>
    </row>
    <row r="2180" spans="1:19" s="158" customFormat="1" x14ac:dyDescent="0.2">
      <c r="A2180" s="157"/>
      <c r="E2180" s="159"/>
      <c r="F2180" s="159"/>
      <c r="G2180" s="160"/>
      <c r="H2180" s="159"/>
      <c r="I2180" s="159"/>
      <c r="K2180" s="161"/>
      <c r="S2180" s="157"/>
    </row>
    <row r="2181" spans="1:19" s="158" customFormat="1" x14ac:dyDescent="0.2">
      <c r="A2181" s="157"/>
      <c r="E2181" s="159"/>
      <c r="F2181" s="159"/>
      <c r="G2181" s="160"/>
      <c r="H2181" s="159"/>
      <c r="I2181" s="159"/>
      <c r="K2181" s="161"/>
      <c r="S2181" s="157"/>
    </row>
    <row r="2182" spans="1:19" s="158" customFormat="1" x14ac:dyDescent="0.2">
      <c r="A2182" s="157"/>
      <c r="E2182" s="159"/>
      <c r="F2182" s="159"/>
      <c r="G2182" s="160"/>
      <c r="H2182" s="159"/>
      <c r="I2182" s="159"/>
      <c r="K2182" s="161"/>
      <c r="S2182" s="157"/>
    </row>
    <row r="2183" spans="1:19" s="158" customFormat="1" x14ac:dyDescent="0.2">
      <c r="A2183" s="157"/>
      <c r="E2183" s="159"/>
      <c r="F2183" s="159"/>
      <c r="G2183" s="160"/>
      <c r="H2183" s="159"/>
      <c r="I2183" s="159"/>
      <c r="K2183" s="161"/>
      <c r="S2183" s="157"/>
    </row>
    <row r="2184" spans="1:19" s="158" customFormat="1" x14ac:dyDescent="0.2">
      <c r="A2184" s="157"/>
      <c r="E2184" s="159"/>
      <c r="F2184" s="159"/>
      <c r="G2184" s="160"/>
      <c r="H2184" s="159"/>
      <c r="I2184" s="159"/>
      <c r="K2184" s="161"/>
      <c r="S2184" s="157"/>
    </row>
    <row r="2185" spans="1:19" s="158" customFormat="1" x14ac:dyDescent="0.2">
      <c r="A2185" s="157"/>
      <c r="E2185" s="159"/>
      <c r="F2185" s="159"/>
      <c r="G2185" s="160"/>
      <c r="H2185" s="159"/>
      <c r="I2185" s="159"/>
      <c r="K2185" s="161"/>
      <c r="S2185" s="157"/>
    </row>
    <row r="2186" spans="1:19" s="158" customFormat="1" x14ac:dyDescent="0.2">
      <c r="A2186" s="157"/>
      <c r="E2186" s="159"/>
      <c r="F2186" s="159"/>
      <c r="G2186" s="160"/>
      <c r="H2186" s="159"/>
      <c r="I2186" s="159"/>
      <c r="K2186" s="161"/>
      <c r="S2186" s="157"/>
    </row>
    <row r="2187" spans="1:19" s="158" customFormat="1" x14ac:dyDescent="0.2">
      <c r="A2187" s="157"/>
      <c r="E2187" s="159"/>
      <c r="F2187" s="159"/>
      <c r="G2187" s="160"/>
      <c r="H2187" s="159"/>
      <c r="I2187" s="159"/>
      <c r="K2187" s="161"/>
      <c r="S2187" s="157"/>
    </row>
    <row r="2188" spans="1:19" s="158" customFormat="1" x14ac:dyDescent="0.2">
      <c r="A2188" s="157"/>
      <c r="E2188" s="159"/>
      <c r="F2188" s="159"/>
      <c r="G2188" s="160"/>
      <c r="H2188" s="159"/>
      <c r="I2188" s="159"/>
      <c r="K2188" s="161"/>
      <c r="S2188" s="157"/>
    </row>
    <row r="2189" spans="1:19" s="158" customFormat="1" x14ac:dyDescent="0.2">
      <c r="A2189" s="157"/>
      <c r="E2189" s="159"/>
      <c r="F2189" s="159"/>
      <c r="G2189" s="160"/>
      <c r="H2189" s="159"/>
      <c r="I2189" s="159"/>
      <c r="K2189" s="161"/>
      <c r="S2189" s="157"/>
    </row>
    <row r="2190" spans="1:19" s="158" customFormat="1" x14ac:dyDescent="0.2">
      <c r="A2190" s="157"/>
      <c r="E2190" s="159"/>
      <c r="F2190" s="159"/>
      <c r="G2190" s="160"/>
      <c r="H2190" s="159"/>
      <c r="I2190" s="159"/>
      <c r="K2190" s="161"/>
      <c r="S2190" s="157"/>
    </row>
    <row r="2191" spans="1:19" s="158" customFormat="1" x14ac:dyDescent="0.2">
      <c r="A2191" s="157"/>
      <c r="E2191" s="159"/>
      <c r="F2191" s="159"/>
      <c r="G2191" s="160"/>
      <c r="H2191" s="159"/>
      <c r="I2191" s="159"/>
      <c r="K2191" s="161"/>
      <c r="S2191" s="157"/>
    </row>
    <row r="2192" spans="1:19" s="158" customFormat="1" x14ac:dyDescent="0.2">
      <c r="A2192" s="157"/>
      <c r="E2192" s="159"/>
      <c r="F2192" s="159"/>
      <c r="G2192" s="160"/>
      <c r="H2192" s="159"/>
      <c r="I2192" s="159"/>
      <c r="K2192" s="161"/>
      <c r="S2192" s="157"/>
    </row>
    <row r="2193" spans="1:19" s="158" customFormat="1" x14ac:dyDescent="0.2">
      <c r="A2193" s="157"/>
      <c r="E2193" s="159"/>
      <c r="F2193" s="159"/>
      <c r="G2193" s="160"/>
      <c r="H2193" s="159"/>
      <c r="I2193" s="159"/>
      <c r="K2193" s="161"/>
      <c r="S2193" s="157"/>
    </row>
    <row r="2194" spans="1:19" s="158" customFormat="1" x14ac:dyDescent="0.2">
      <c r="A2194" s="157"/>
      <c r="E2194" s="159"/>
      <c r="F2194" s="159"/>
      <c r="G2194" s="160"/>
      <c r="H2194" s="159"/>
      <c r="I2194" s="159"/>
      <c r="K2194" s="161"/>
      <c r="S2194" s="157"/>
    </row>
    <row r="2195" spans="1:19" s="158" customFormat="1" x14ac:dyDescent="0.2">
      <c r="A2195" s="157"/>
      <c r="E2195" s="159"/>
      <c r="F2195" s="159"/>
      <c r="G2195" s="160"/>
      <c r="H2195" s="159"/>
      <c r="I2195" s="159"/>
      <c r="K2195" s="161"/>
      <c r="S2195" s="157"/>
    </row>
    <row r="2196" spans="1:19" s="158" customFormat="1" x14ac:dyDescent="0.2">
      <c r="A2196" s="157"/>
      <c r="E2196" s="159"/>
      <c r="F2196" s="159"/>
      <c r="G2196" s="160"/>
      <c r="H2196" s="159"/>
      <c r="I2196" s="159"/>
      <c r="K2196" s="161"/>
      <c r="S2196" s="157"/>
    </row>
    <row r="2197" spans="1:19" s="158" customFormat="1" x14ac:dyDescent="0.2">
      <c r="A2197" s="157"/>
      <c r="E2197" s="159"/>
      <c r="F2197" s="159"/>
      <c r="G2197" s="160"/>
      <c r="H2197" s="159"/>
      <c r="I2197" s="159"/>
      <c r="K2197" s="161"/>
      <c r="S2197" s="157"/>
    </row>
    <row r="2198" spans="1:19" s="158" customFormat="1" x14ac:dyDescent="0.2">
      <c r="A2198" s="157"/>
      <c r="E2198" s="159"/>
      <c r="F2198" s="159"/>
      <c r="G2198" s="160"/>
      <c r="H2198" s="159"/>
      <c r="I2198" s="159"/>
      <c r="K2198" s="161"/>
      <c r="S2198" s="157"/>
    </row>
    <row r="2199" spans="1:19" s="158" customFormat="1" x14ac:dyDescent="0.2">
      <c r="A2199" s="157"/>
      <c r="E2199" s="159"/>
      <c r="F2199" s="159"/>
      <c r="G2199" s="160"/>
      <c r="H2199" s="159"/>
      <c r="I2199" s="159"/>
      <c r="K2199" s="161"/>
      <c r="S2199" s="157"/>
    </row>
    <row r="2200" spans="1:19" s="158" customFormat="1" x14ac:dyDescent="0.2">
      <c r="A2200" s="157"/>
      <c r="E2200" s="159"/>
      <c r="F2200" s="159"/>
      <c r="G2200" s="160"/>
      <c r="H2200" s="159"/>
      <c r="I2200" s="159"/>
      <c r="K2200" s="161"/>
      <c r="S2200" s="157"/>
    </row>
    <row r="2201" spans="1:19" s="158" customFormat="1" x14ac:dyDescent="0.2">
      <c r="A2201" s="157"/>
      <c r="E2201" s="159"/>
      <c r="F2201" s="159"/>
      <c r="G2201" s="160"/>
      <c r="H2201" s="159"/>
      <c r="I2201" s="159"/>
      <c r="K2201" s="161"/>
      <c r="S2201" s="157"/>
    </row>
    <row r="2202" spans="1:19" s="158" customFormat="1" x14ac:dyDescent="0.2">
      <c r="A2202" s="157"/>
      <c r="E2202" s="159"/>
      <c r="F2202" s="159"/>
      <c r="G2202" s="160"/>
      <c r="H2202" s="159"/>
      <c r="I2202" s="159"/>
      <c r="K2202" s="161"/>
      <c r="S2202" s="157"/>
    </row>
    <row r="2203" spans="1:19" s="158" customFormat="1" x14ac:dyDescent="0.2">
      <c r="A2203" s="157"/>
      <c r="E2203" s="159"/>
      <c r="F2203" s="159"/>
      <c r="G2203" s="160"/>
      <c r="H2203" s="159"/>
      <c r="I2203" s="159"/>
      <c r="K2203" s="161"/>
      <c r="S2203" s="157"/>
    </row>
    <row r="2204" spans="1:19" s="158" customFormat="1" x14ac:dyDescent="0.2">
      <c r="A2204" s="157"/>
      <c r="E2204" s="159"/>
      <c r="F2204" s="159"/>
      <c r="G2204" s="160"/>
      <c r="H2204" s="159"/>
      <c r="I2204" s="159"/>
      <c r="K2204" s="161"/>
      <c r="S2204" s="157"/>
    </row>
    <row r="2205" spans="1:19" s="158" customFormat="1" x14ac:dyDescent="0.2">
      <c r="A2205" s="157"/>
      <c r="E2205" s="159"/>
      <c r="F2205" s="159"/>
      <c r="G2205" s="160"/>
      <c r="H2205" s="159"/>
      <c r="I2205" s="159"/>
      <c r="K2205" s="161"/>
      <c r="S2205" s="157"/>
    </row>
    <row r="2206" spans="1:19" s="158" customFormat="1" x14ac:dyDescent="0.2">
      <c r="A2206" s="157"/>
      <c r="E2206" s="159"/>
      <c r="F2206" s="159"/>
      <c r="G2206" s="160"/>
      <c r="H2206" s="159"/>
      <c r="I2206" s="159"/>
      <c r="K2206" s="161"/>
      <c r="S2206" s="157"/>
    </row>
    <row r="2207" spans="1:19" s="158" customFormat="1" x14ac:dyDescent="0.2">
      <c r="A2207" s="157"/>
      <c r="E2207" s="159"/>
      <c r="F2207" s="159"/>
      <c r="G2207" s="160"/>
      <c r="H2207" s="159"/>
      <c r="I2207" s="159"/>
      <c r="K2207" s="161"/>
      <c r="S2207" s="157"/>
    </row>
    <row r="2208" spans="1:19" s="158" customFormat="1" x14ac:dyDescent="0.2">
      <c r="A2208" s="157"/>
      <c r="E2208" s="159"/>
      <c r="F2208" s="159"/>
      <c r="G2208" s="160"/>
      <c r="H2208" s="159"/>
      <c r="I2208" s="159"/>
      <c r="K2208" s="161"/>
      <c r="S2208" s="157"/>
    </row>
    <row r="2209" spans="1:19" s="158" customFormat="1" x14ac:dyDescent="0.2">
      <c r="A2209" s="157"/>
      <c r="E2209" s="159"/>
      <c r="F2209" s="159"/>
      <c r="G2209" s="160"/>
      <c r="H2209" s="159"/>
      <c r="I2209" s="159"/>
      <c r="K2209" s="161"/>
      <c r="S2209" s="157"/>
    </row>
    <row r="2210" spans="1:19" s="158" customFormat="1" x14ac:dyDescent="0.2">
      <c r="A2210" s="157"/>
      <c r="E2210" s="159"/>
      <c r="F2210" s="159"/>
      <c r="G2210" s="160"/>
      <c r="H2210" s="159"/>
      <c r="I2210" s="159"/>
      <c r="K2210" s="161"/>
      <c r="S2210" s="157"/>
    </row>
    <row r="2211" spans="1:19" s="158" customFormat="1" x14ac:dyDescent="0.2">
      <c r="A2211" s="157"/>
      <c r="E2211" s="159"/>
      <c r="F2211" s="159"/>
      <c r="G2211" s="160"/>
      <c r="H2211" s="159"/>
      <c r="I2211" s="159"/>
      <c r="K2211" s="161"/>
      <c r="S2211" s="157"/>
    </row>
    <row r="2212" spans="1:19" s="158" customFormat="1" x14ac:dyDescent="0.2">
      <c r="A2212" s="157"/>
      <c r="E2212" s="159"/>
      <c r="F2212" s="159"/>
      <c r="G2212" s="160"/>
      <c r="H2212" s="159"/>
      <c r="I2212" s="159"/>
      <c r="K2212" s="161"/>
      <c r="S2212" s="157"/>
    </row>
    <row r="2213" spans="1:19" s="158" customFormat="1" x14ac:dyDescent="0.2">
      <c r="A2213" s="157"/>
      <c r="E2213" s="159"/>
      <c r="F2213" s="159"/>
      <c r="G2213" s="160"/>
      <c r="H2213" s="159"/>
      <c r="I2213" s="159"/>
      <c r="K2213" s="161"/>
      <c r="S2213" s="157"/>
    </row>
    <row r="2214" spans="1:19" s="158" customFormat="1" x14ac:dyDescent="0.2">
      <c r="A2214" s="157"/>
      <c r="E2214" s="159"/>
      <c r="F2214" s="159"/>
      <c r="G2214" s="160"/>
      <c r="H2214" s="159"/>
      <c r="I2214" s="159"/>
      <c r="K2214" s="161"/>
      <c r="S2214" s="157"/>
    </row>
    <row r="2215" spans="1:19" s="158" customFormat="1" x14ac:dyDescent="0.2">
      <c r="A2215" s="157"/>
      <c r="E2215" s="159"/>
      <c r="F2215" s="159"/>
      <c r="G2215" s="160"/>
      <c r="H2215" s="159"/>
      <c r="I2215" s="159"/>
      <c r="K2215" s="161"/>
      <c r="S2215" s="157"/>
    </row>
    <row r="2216" spans="1:19" s="158" customFormat="1" x14ac:dyDescent="0.2">
      <c r="A2216" s="157"/>
      <c r="E2216" s="159"/>
      <c r="F2216" s="159"/>
      <c r="G2216" s="160"/>
      <c r="H2216" s="159"/>
      <c r="I2216" s="159"/>
      <c r="K2216" s="161"/>
      <c r="S2216" s="157"/>
    </row>
    <row r="2217" spans="1:19" s="158" customFormat="1" x14ac:dyDescent="0.2">
      <c r="A2217" s="157"/>
      <c r="E2217" s="159"/>
      <c r="F2217" s="159"/>
      <c r="G2217" s="160"/>
      <c r="H2217" s="159"/>
      <c r="I2217" s="159"/>
      <c r="K2217" s="161"/>
      <c r="S2217" s="157"/>
    </row>
    <row r="2218" spans="1:19" s="158" customFormat="1" x14ac:dyDescent="0.2">
      <c r="A2218" s="157"/>
      <c r="E2218" s="159"/>
      <c r="F2218" s="159"/>
      <c r="G2218" s="160"/>
      <c r="H2218" s="159"/>
      <c r="I2218" s="159"/>
      <c r="K2218" s="161"/>
      <c r="S2218" s="157"/>
    </row>
    <row r="2219" spans="1:19" s="158" customFormat="1" x14ac:dyDescent="0.2">
      <c r="A2219" s="157"/>
      <c r="E2219" s="159"/>
      <c r="F2219" s="159"/>
      <c r="G2219" s="160"/>
      <c r="H2219" s="159"/>
      <c r="I2219" s="159"/>
      <c r="K2219" s="161"/>
      <c r="S2219" s="157"/>
    </row>
    <row r="2220" spans="1:19" s="158" customFormat="1" x14ac:dyDescent="0.2">
      <c r="A2220" s="157"/>
      <c r="E2220" s="159"/>
      <c r="F2220" s="159"/>
      <c r="G2220" s="160"/>
      <c r="H2220" s="159"/>
      <c r="I2220" s="159"/>
      <c r="K2220" s="161"/>
      <c r="S2220" s="157"/>
    </row>
    <row r="2221" spans="1:19" s="158" customFormat="1" x14ac:dyDescent="0.2">
      <c r="A2221" s="157"/>
      <c r="E2221" s="159"/>
      <c r="F2221" s="159"/>
      <c r="G2221" s="160"/>
      <c r="H2221" s="159"/>
      <c r="I2221" s="159"/>
      <c r="K2221" s="161"/>
      <c r="S2221" s="157"/>
    </row>
    <row r="2222" spans="1:19" s="158" customFormat="1" x14ac:dyDescent="0.2">
      <c r="A2222" s="157"/>
      <c r="E2222" s="159"/>
      <c r="F2222" s="159"/>
      <c r="G2222" s="160"/>
      <c r="H2222" s="159"/>
      <c r="I2222" s="159"/>
      <c r="K2222" s="161"/>
      <c r="S2222" s="157"/>
    </row>
    <row r="2223" spans="1:19" s="158" customFormat="1" x14ac:dyDescent="0.2">
      <c r="A2223" s="157"/>
      <c r="E2223" s="159"/>
      <c r="F2223" s="159"/>
      <c r="G2223" s="160"/>
      <c r="H2223" s="159"/>
      <c r="I2223" s="159"/>
      <c r="K2223" s="161"/>
      <c r="S2223" s="157"/>
    </row>
    <row r="2224" spans="1:19" s="158" customFormat="1" x14ac:dyDescent="0.2">
      <c r="A2224" s="157"/>
      <c r="E2224" s="159"/>
      <c r="F2224" s="159"/>
      <c r="G2224" s="160"/>
      <c r="H2224" s="159"/>
      <c r="I2224" s="159"/>
      <c r="K2224" s="161"/>
      <c r="S2224" s="157"/>
    </row>
    <row r="2225" spans="1:19" s="158" customFormat="1" x14ac:dyDescent="0.2">
      <c r="A2225" s="157"/>
      <c r="E2225" s="159"/>
      <c r="F2225" s="159"/>
      <c r="G2225" s="160"/>
      <c r="H2225" s="159"/>
      <c r="I2225" s="159"/>
      <c r="K2225" s="161"/>
      <c r="S2225" s="157"/>
    </row>
    <row r="2226" spans="1:19" s="158" customFormat="1" x14ac:dyDescent="0.2">
      <c r="A2226" s="157"/>
      <c r="E2226" s="159"/>
      <c r="F2226" s="159"/>
      <c r="G2226" s="160"/>
      <c r="H2226" s="159"/>
      <c r="I2226" s="159"/>
      <c r="K2226" s="161"/>
      <c r="S2226" s="157"/>
    </row>
    <row r="2227" spans="1:19" s="158" customFormat="1" x14ac:dyDescent="0.2">
      <c r="A2227" s="157"/>
      <c r="E2227" s="159"/>
      <c r="F2227" s="159"/>
      <c r="G2227" s="160"/>
      <c r="H2227" s="159"/>
      <c r="I2227" s="159"/>
      <c r="K2227" s="161"/>
      <c r="S2227" s="157"/>
    </row>
    <row r="2228" spans="1:19" s="158" customFormat="1" x14ac:dyDescent="0.2">
      <c r="A2228" s="157"/>
      <c r="E2228" s="159"/>
      <c r="F2228" s="159"/>
      <c r="G2228" s="160"/>
      <c r="H2228" s="159"/>
      <c r="I2228" s="159"/>
      <c r="K2228" s="161"/>
      <c r="S2228" s="157"/>
    </row>
    <row r="2229" spans="1:19" s="158" customFormat="1" x14ac:dyDescent="0.2">
      <c r="A2229" s="157"/>
      <c r="E2229" s="159"/>
      <c r="F2229" s="159"/>
      <c r="G2229" s="160"/>
      <c r="H2229" s="159"/>
      <c r="I2229" s="159"/>
      <c r="K2229" s="161"/>
      <c r="S2229" s="157"/>
    </row>
    <row r="2230" spans="1:19" s="158" customFormat="1" x14ac:dyDescent="0.2">
      <c r="A2230" s="157"/>
      <c r="E2230" s="159"/>
      <c r="F2230" s="159"/>
      <c r="G2230" s="160"/>
      <c r="H2230" s="159"/>
      <c r="I2230" s="159"/>
      <c r="K2230" s="161"/>
      <c r="S2230" s="157"/>
    </row>
    <row r="2231" spans="1:19" s="158" customFormat="1" x14ac:dyDescent="0.2">
      <c r="A2231" s="157"/>
      <c r="E2231" s="159"/>
      <c r="F2231" s="159"/>
      <c r="G2231" s="160"/>
      <c r="H2231" s="159"/>
      <c r="I2231" s="159"/>
      <c r="K2231" s="161"/>
      <c r="S2231" s="157"/>
    </row>
    <row r="2232" spans="1:19" s="158" customFormat="1" x14ac:dyDescent="0.2">
      <c r="A2232" s="157"/>
      <c r="E2232" s="159"/>
      <c r="F2232" s="159"/>
      <c r="G2232" s="160"/>
      <c r="H2232" s="159"/>
      <c r="I2232" s="159"/>
      <c r="K2232" s="161"/>
      <c r="S2232" s="157"/>
    </row>
    <row r="2233" spans="1:19" s="158" customFormat="1" x14ac:dyDescent="0.2">
      <c r="A2233" s="157"/>
      <c r="E2233" s="159"/>
      <c r="F2233" s="159"/>
      <c r="G2233" s="160"/>
      <c r="H2233" s="159"/>
      <c r="I2233" s="159"/>
      <c r="K2233" s="161"/>
      <c r="S2233" s="157"/>
    </row>
    <row r="2234" spans="1:19" s="158" customFormat="1" x14ac:dyDescent="0.2">
      <c r="A2234" s="157"/>
      <c r="E2234" s="159"/>
      <c r="F2234" s="159"/>
      <c r="G2234" s="160"/>
      <c r="H2234" s="159"/>
      <c r="I2234" s="159"/>
      <c r="K2234" s="161"/>
      <c r="S2234" s="157"/>
    </row>
    <row r="2235" spans="1:19" s="158" customFormat="1" x14ac:dyDescent="0.2">
      <c r="A2235" s="157"/>
      <c r="E2235" s="159"/>
      <c r="F2235" s="159"/>
      <c r="G2235" s="160"/>
      <c r="H2235" s="159"/>
      <c r="I2235" s="159"/>
      <c r="K2235" s="161"/>
      <c r="S2235" s="157"/>
    </row>
    <row r="2236" spans="1:19" s="158" customFormat="1" x14ac:dyDescent="0.2">
      <c r="A2236" s="157"/>
      <c r="E2236" s="159"/>
      <c r="F2236" s="159"/>
      <c r="G2236" s="160"/>
      <c r="H2236" s="159"/>
      <c r="I2236" s="159"/>
      <c r="K2236" s="161"/>
      <c r="S2236" s="157"/>
    </row>
    <row r="2237" spans="1:19" s="158" customFormat="1" x14ac:dyDescent="0.2">
      <c r="A2237" s="157"/>
      <c r="E2237" s="159"/>
      <c r="F2237" s="159"/>
      <c r="G2237" s="160"/>
      <c r="H2237" s="159"/>
      <c r="I2237" s="159"/>
      <c r="K2237" s="161"/>
      <c r="S2237" s="157"/>
    </row>
    <row r="2238" spans="1:19" s="158" customFormat="1" x14ac:dyDescent="0.2">
      <c r="A2238" s="157"/>
      <c r="E2238" s="159"/>
      <c r="F2238" s="159"/>
      <c r="G2238" s="160"/>
      <c r="H2238" s="159"/>
      <c r="I2238" s="159"/>
      <c r="K2238" s="161"/>
      <c r="S2238" s="157"/>
    </row>
    <row r="2239" spans="1:19" s="158" customFormat="1" x14ac:dyDescent="0.2">
      <c r="A2239" s="157"/>
      <c r="E2239" s="159"/>
      <c r="F2239" s="159"/>
      <c r="G2239" s="160"/>
      <c r="H2239" s="159"/>
      <c r="I2239" s="159"/>
      <c r="K2239" s="161"/>
      <c r="S2239" s="157"/>
    </row>
    <row r="2240" spans="1:19" s="158" customFormat="1" x14ac:dyDescent="0.2">
      <c r="A2240" s="157"/>
      <c r="E2240" s="159"/>
      <c r="F2240" s="159"/>
      <c r="G2240" s="160"/>
      <c r="H2240" s="159"/>
      <c r="I2240" s="159"/>
      <c r="K2240" s="161"/>
      <c r="S2240" s="157"/>
    </row>
    <row r="2241" spans="1:19" s="158" customFormat="1" x14ac:dyDescent="0.2">
      <c r="A2241" s="157"/>
      <c r="E2241" s="159"/>
      <c r="F2241" s="159"/>
      <c r="G2241" s="160"/>
      <c r="H2241" s="159"/>
      <c r="I2241" s="159"/>
      <c r="K2241" s="161"/>
      <c r="S2241" s="157"/>
    </row>
    <row r="2242" spans="1:19" s="158" customFormat="1" x14ac:dyDescent="0.2">
      <c r="A2242" s="157"/>
      <c r="E2242" s="159"/>
      <c r="F2242" s="159"/>
      <c r="G2242" s="160"/>
      <c r="H2242" s="159"/>
      <c r="I2242" s="159"/>
      <c r="K2242" s="161"/>
      <c r="S2242" s="157"/>
    </row>
    <row r="2243" spans="1:19" s="158" customFormat="1" x14ac:dyDescent="0.2">
      <c r="A2243" s="157"/>
      <c r="E2243" s="159"/>
      <c r="F2243" s="159"/>
      <c r="G2243" s="160"/>
      <c r="H2243" s="159"/>
      <c r="I2243" s="159"/>
      <c r="K2243" s="161"/>
      <c r="S2243" s="157"/>
    </row>
    <row r="2244" spans="1:19" s="158" customFormat="1" x14ac:dyDescent="0.2">
      <c r="A2244" s="157"/>
      <c r="E2244" s="159"/>
      <c r="F2244" s="159"/>
      <c r="G2244" s="160"/>
      <c r="H2244" s="159"/>
      <c r="I2244" s="159"/>
      <c r="K2244" s="161"/>
      <c r="S2244" s="157"/>
    </row>
    <row r="2245" spans="1:19" s="158" customFormat="1" x14ac:dyDescent="0.2">
      <c r="A2245" s="157"/>
      <c r="E2245" s="159"/>
      <c r="F2245" s="159"/>
      <c r="G2245" s="160"/>
      <c r="H2245" s="159"/>
      <c r="I2245" s="159"/>
      <c r="K2245" s="161"/>
      <c r="S2245" s="157"/>
    </row>
    <row r="2246" spans="1:19" s="158" customFormat="1" x14ac:dyDescent="0.2">
      <c r="A2246" s="157"/>
      <c r="E2246" s="159"/>
      <c r="F2246" s="159"/>
      <c r="G2246" s="160"/>
      <c r="H2246" s="159"/>
      <c r="I2246" s="159"/>
      <c r="K2246" s="161"/>
      <c r="S2246" s="157"/>
    </row>
    <row r="2247" spans="1:19" s="158" customFormat="1" x14ac:dyDescent="0.2">
      <c r="A2247" s="157"/>
      <c r="E2247" s="159"/>
      <c r="F2247" s="159"/>
      <c r="G2247" s="160"/>
      <c r="H2247" s="159"/>
      <c r="I2247" s="159"/>
      <c r="K2247" s="161"/>
      <c r="S2247" s="157"/>
    </row>
    <row r="2248" spans="1:19" s="158" customFormat="1" x14ac:dyDescent="0.2">
      <c r="A2248" s="157"/>
      <c r="E2248" s="159"/>
      <c r="F2248" s="159"/>
      <c r="G2248" s="160"/>
      <c r="H2248" s="159"/>
      <c r="I2248" s="159"/>
      <c r="K2248" s="161"/>
      <c r="S2248" s="157"/>
    </row>
    <row r="2249" spans="1:19" s="158" customFormat="1" x14ac:dyDescent="0.2">
      <c r="A2249" s="157"/>
      <c r="E2249" s="159"/>
      <c r="F2249" s="159"/>
      <c r="G2249" s="160"/>
      <c r="H2249" s="159"/>
      <c r="I2249" s="159"/>
      <c r="K2249" s="161"/>
      <c r="S2249" s="157"/>
    </row>
    <row r="2250" spans="1:19" s="158" customFormat="1" x14ac:dyDescent="0.2">
      <c r="A2250" s="157"/>
      <c r="E2250" s="159"/>
      <c r="F2250" s="159"/>
      <c r="G2250" s="160"/>
      <c r="H2250" s="159"/>
      <c r="I2250" s="159"/>
      <c r="K2250" s="161"/>
      <c r="S2250" s="157"/>
    </row>
    <row r="2251" spans="1:19" s="158" customFormat="1" x14ac:dyDescent="0.2">
      <c r="A2251" s="157"/>
      <c r="E2251" s="159"/>
      <c r="F2251" s="159"/>
      <c r="G2251" s="160"/>
      <c r="H2251" s="159"/>
      <c r="I2251" s="159"/>
      <c r="K2251" s="161"/>
      <c r="S2251" s="157"/>
    </row>
    <row r="2252" spans="1:19" s="158" customFormat="1" x14ac:dyDescent="0.2">
      <c r="A2252" s="157"/>
      <c r="E2252" s="159"/>
      <c r="F2252" s="159"/>
      <c r="G2252" s="160"/>
      <c r="H2252" s="159"/>
      <c r="I2252" s="159"/>
      <c r="K2252" s="161"/>
      <c r="S2252" s="157"/>
    </row>
    <row r="2253" spans="1:19" s="158" customFormat="1" x14ac:dyDescent="0.2">
      <c r="A2253" s="157"/>
      <c r="E2253" s="159"/>
      <c r="F2253" s="159"/>
      <c r="G2253" s="160"/>
      <c r="H2253" s="159"/>
      <c r="I2253" s="159"/>
      <c r="K2253" s="161"/>
      <c r="S2253" s="157"/>
    </row>
    <row r="2254" spans="1:19" s="158" customFormat="1" x14ac:dyDescent="0.2">
      <c r="A2254" s="157"/>
      <c r="E2254" s="159"/>
      <c r="F2254" s="159"/>
      <c r="G2254" s="160"/>
      <c r="H2254" s="159"/>
      <c r="I2254" s="159"/>
      <c r="K2254" s="161"/>
      <c r="S2254" s="157"/>
    </row>
    <row r="2255" spans="1:19" s="158" customFormat="1" x14ac:dyDescent="0.2">
      <c r="A2255" s="157"/>
      <c r="E2255" s="159"/>
      <c r="F2255" s="159"/>
      <c r="G2255" s="160"/>
      <c r="H2255" s="159"/>
      <c r="I2255" s="159"/>
      <c r="K2255" s="161"/>
      <c r="S2255" s="157"/>
    </row>
    <row r="2256" spans="1:19" s="158" customFormat="1" x14ac:dyDescent="0.2">
      <c r="A2256" s="157"/>
      <c r="E2256" s="159"/>
      <c r="F2256" s="159"/>
      <c r="G2256" s="160"/>
      <c r="H2256" s="159"/>
      <c r="I2256" s="159"/>
      <c r="K2256" s="161"/>
      <c r="S2256" s="157"/>
    </row>
    <row r="2257" spans="1:19" s="158" customFormat="1" x14ac:dyDescent="0.2">
      <c r="A2257" s="157"/>
      <c r="E2257" s="159"/>
      <c r="F2257" s="159"/>
      <c r="G2257" s="160"/>
      <c r="H2257" s="159"/>
      <c r="I2257" s="159"/>
      <c r="K2257" s="161"/>
      <c r="S2257" s="157"/>
    </row>
    <row r="2258" spans="1:19" s="158" customFormat="1" x14ac:dyDescent="0.2">
      <c r="A2258" s="157"/>
      <c r="E2258" s="159"/>
      <c r="F2258" s="159"/>
      <c r="G2258" s="160"/>
      <c r="H2258" s="159"/>
      <c r="I2258" s="159"/>
      <c r="K2258" s="161"/>
      <c r="S2258" s="157"/>
    </row>
    <row r="2259" spans="1:19" s="158" customFormat="1" x14ac:dyDescent="0.2">
      <c r="A2259" s="157"/>
      <c r="E2259" s="159"/>
      <c r="F2259" s="159"/>
      <c r="G2259" s="160"/>
      <c r="H2259" s="159"/>
      <c r="I2259" s="159"/>
      <c r="K2259" s="161"/>
      <c r="S2259" s="157"/>
    </row>
    <row r="2260" spans="1:19" s="158" customFormat="1" x14ac:dyDescent="0.2">
      <c r="A2260" s="157"/>
      <c r="E2260" s="159"/>
      <c r="F2260" s="159"/>
      <c r="G2260" s="160"/>
      <c r="H2260" s="159"/>
      <c r="I2260" s="159"/>
      <c r="K2260" s="161"/>
      <c r="S2260" s="157"/>
    </row>
    <row r="2261" spans="1:19" s="158" customFormat="1" x14ac:dyDescent="0.2">
      <c r="A2261" s="157"/>
      <c r="E2261" s="159"/>
      <c r="F2261" s="159"/>
      <c r="G2261" s="160"/>
      <c r="H2261" s="159"/>
      <c r="I2261" s="159"/>
      <c r="K2261" s="161"/>
      <c r="S2261" s="157"/>
    </row>
    <row r="2262" spans="1:19" s="158" customFormat="1" x14ac:dyDescent="0.2">
      <c r="A2262" s="157"/>
      <c r="E2262" s="159"/>
      <c r="F2262" s="159"/>
      <c r="G2262" s="160"/>
      <c r="H2262" s="159"/>
      <c r="I2262" s="159"/>
      <c r="K2262" s="161"/>
      <c r="S2262" s="157"/>
    </row>
    <row r="2263" spans="1:19" s="158" customFormat="1" x14ac:dyDescent="0.2">
      <c r="A2263" s="157"/>
      <c r="E2263" s="159"/>
      <c r="F2263" s="159"/>
      <c r="G2263" s="160"/>
      <c r="H2263" s="159"/>
      <c r="I2263" s="159"/>
      <c r="K2263" s="161"/>
      <c r="S2263" s="157"/>
    </row>
    <row r="2264" spans="1:19" s="158" customFormat="1" x14ac:dyDescent="0.2">
      <c r="A2264" s="157"/>
      <c r="E2264" s="159"/>
      <c r="F2264" s="159"/>
      <c r="G2264" s="160"/>
      <c r="H2264" s="159"/>
      <c r="I2264" s="159"/>
      <c r="K2264" s="161"/>
      <c r="S2264" s="157"/>
    </row>
    <row r="2265" spans="1:19" s="158" customFormat="1" x14ac:dyDescent="0.2">
      <c r="A2265" s="157"/>
      <c r="E2265" s="159"/>
      <c r="F2265" s="159"/>
      <c r="G2265" s="160"/>
      <c r="H2265" s="159"/>
      <c r="I2265" s="159"/>
      <c r="K2265" s="161"/>
      <c r="S2265" s="157"/>
    </row>
    <row r="2266" spans="1:19" s="158" customFormat="1" x14ac:dyDescent="0.2">
      <c r="A2266" s="157"/>
      <c r="E2266" s="159"/>
      <c r="F2266" s="159"/>
      <c r="G2266" s="160"/>
      <c r="H2266" s="159"/>
      <c r="I2266" s="159"/>
      <c r="K2266" s="161"/>
      <c r="S2266" s="157"/>
    </row>
    <row r="2267" spans="1:19" s="158" customFormat="1" x14ac:dyDescent="0.2">
      <c r="A2267" s="157"/>
      <c r="E2267" s="159"/>
      <c r="F2267" s="159"/>
      <c r="G2267" s="160"/>
      <c r="H2267" s="159"/>
      <c r="I2267" s="159"/>
      <c r="K2267" s="161"/>
      <c r="S2267" s="157"/>
    </row>
    <row r="2268" spans="1:19" s="158" customFormat="1" x14ac:dyDescent="0.2">
      <c r="A2268" s="157"/>
      <c r="E2268" s="159"/>
      <c r="F2268" s="159"/>
      <c r="G2268" s="160"/>
      <c r="H2268" s="159"/>
      <c r="I2268" s="159"/>
      <c r="K2268" s="161"/>
      <c r="S2268" s="157"/>
    </row>
    <row r="2269" spans="1:19" s="158" customFormat="1" x14ac:dyDescent="0.2">
      <c r="A2269" s="157"/>
      <c r="E2269" s="159"/>
      <c r="F2269" s="159"/>
      <c r="G2269" s="160"/>
      <c r="H2269" s="159"/>
      <c r="I2269" s="159"/>
      <c r="K2269" s="161"/>
      <c r="S2269" s="157"/>
    </row>
    <row r="2270" spans="1:19" s="158" customFormat="1" x14ac:dyDescent="0.2">
      <c r="A2270" s="157"/>
      <c r="E2270" s="159"/>
      <c r="F2270" s="159"/>
      <c r="G2270" s="160"/>
      <c r="H2270" s="159"/>
      <c r="I2270" s="159"/>
      <c r="K2270" s="161"/>
      <c r="S2270" s="157"/>
    </row>
    <row r="2271" spans="1:19" s="158" customFormat="1" x14ac:dyDescent="0.2">
      <c r="A2271" s="157"/>
      <c r="E2271" s="159"/>
      <c r="F2271" s="159"/>
      <c r="G2271" s="160"/>
      <c r="H2271" s="159"/>
      <c r="I2271" s="159"/>
      <c r="K2271" s="161"/>
      <c r="S2271" s="157"/>
    </row>
    <row r="2272" spans="1:19" s="158" customFormat="1" x14ac:dyDescent="0.2">
      <c r="A2272" s="157"/>
      <c r="E2272" s="159"/>
      <c r="F2272" s="159"/>
      <c r="G2272" s="160"/>
      <c r="H2272" s="159"/>
      <c r="I2272" s="159"/>
      <c r="K2272" s="161"/>
      <c r="S2272" s="157"/>
    </row>
    <row r="2273" spans="1:19" s="158" customFormat="1" x14ac:dyDescent="0.2">
      <c r="A2273" s="157"/>
      <c r="E2273" s="159"/>
      <c r="F2273" s="159"/>
      <c r="G2273" s="160"/>
      <c r="H2273" s="159"/>
      <c r="I2273" s="159"/>
      <c r="K2273" s="161"/>
      <c r="S2273" s="157"/>
    </row>
    <row r="2274" spans="1:19" s="158" customFormat="1" x14ac:dyDescent="0.2">
      <c r="A2274" s="157"/>
      <c r="E2274" s="159"/>
      <c r="F2274" s="159"/>
      <c r="G2274" s="160"/>
      <c r="H2274" s="159"/>
      <c r="I2274" s="159"/>
      <c r="K2274" s="161"/>
      <c r="S2274" s="157"/>
    </row>
    <row r="2275" spans="1:19" s="158" customFormat="1" x14ac:dyDescent="0.2">
      <c r="A2275" s="157"/>
      <c r="E2275" s="159"/>
      <c r="F2275" s="159"/>
      <c r="G2275" s="160"/>
      <c r="H2275" s="159"/>
      <c r="I2275" s="159"/>
      <c r="K2275" s="161"/>
      <c r="S2275" s="157"/>
    </row>
    <row r="2276" spans="1:19" s="158" customFormat="1" x14ac:dyDescent="0.2">
      <c r="A2276" s="157"/>
      <c r="E2276" s="159"/>
      <c r="F2276" s="159"/>
      <c r="G2276" s="160"/>
      <c r="H2276" s="159"/>
      <c r="I2276" s="159"/>
      <c r="K2276" s="161"/>
      <c r="S2276" s="157"/>
    </row>
    <row r="2277" spans="1:19" s="158" customFormat="1" x14ac:dyDescent="0.2">
      <c r="A2277" s="157"/>
      <c r="E2277" s="159"/>
      <c r="F2277" s="159"/>
      <c r="G2277" s="160"/>
      <c r="H2277" s="159"/>
      <c r="I2277" s="159"/>
      <c r="K2277" s="161"/>
      <c r="S2277" s="157"/>
    </row>
    <row r="2278" spans="1:19" s="158" customFormat="1" x14ac:dyDescent="0.2">
      <c r="A2278" s="157"/>
      <c r="E2278" s="159"/>
      <c r="F2278" s="159"/>
      <c r="G2278" s="160"/>
      <c r="H2278" s="159"/>
      <c r="I2278" s="159"/>
      <c r="K2278" s="161"/>
      <c r="S2278" s="157"/>
    </row>
    <row r="2279" spans="1:19" s="158" customFormat="1" x14ac:dyDescent="0.2">
      <c r="A2279" s="157"/>
      <c r="E2279" s="159"/>
      <c r="F2279" s="159"/>
      <c r="G2279" s="160"/>
      <c r="H2279" s="159"/>
      <c r="I2279" s="159"/>
      <c r="K2279" s="161"/>
      <c r="S2279" s="157"/>
    </row>
    <row r="2280" spans="1:19" s="158" customFormat="1" x14ac:dyDescent="0.2">
      <c r="A2280" s="157"/>
      <c r="E2280" s="159"/>
      <c r="F2280" s="159"/>
      <c r="G2280" s="160"/>
      <c r="H2280" s="159"/>
      <c r="I2280" s="159"/>
      <c r="K2280" s="161"/>
      <c r="S2280" s="157"/>
    </row>
    <row r="2281" spans="1:19" s="158" customFormat="1" x14ac:dyDescent="0.2">
      <c r="A2281" s="157"/>
      <c r="E2281" s="159"/>
      <c r="F2281" s="159"/>
      <c r="G2281" s="160"/>
      <c r="H2281" s="159"/>
      <c r="I2281" s="159"/>
      <c r="K2281" s="161"/>
      <c r="S2281" s="157"/>
    </row>
    <row r="2282" spans="1:19" s="158" customFormat="1" x14ac:dyDescent="0.2">
      <c r="A2282" s="157"/>
      <c r="E2282" s="159"/>
      <c r="F2282" s="159"/>
      <c r="G2282" s="160"/>
      <c r="H2282" s="159"/>
      <c r="I2282" s="159"/>
      <c r="K2282" s="161"/>
      <c r="S2282" s="157"/>
    </row>
    <row r="2283" spans="1:19" s="158" customFormat="1" x14ac:dyDescent="0.2">
      <c r="A2283" s="157"/>
      <c r="E2283" s="159"/>
      <c r="F2283" s="159"/>
      <c r="G2283" s="160"/>
      <c r="H2283" s="159"/>
      <c r="I2283" s="159"/>
      <c r="K2283" s="161"/>
      <c r="S2283" s="157"/>
    </row>
    <row r="2284" spans="1:19" s="158" customFormat="1" x14ac:dyDescent="0.2">
      <c r="A2284" s="157"/>
      <c r="E2284" s="159"/>
      <c r="F2284" s="159"/>
      <c r="G2284" s="160"/>
      <c r="H2284" s="159"/>
      <c r="I2284" s="159"/>
      <c r="K2284" s="161"/>
      <c r="S2284" s="157"/>
    </row>
    <row r="2285" spans="1:19" s="158" customFormat="1" x14ac:dyDescent="0.2">
      <c r="A2285" s="157"/>
      <c r="E2285" s="159"/>
      <c r="F2285" s="159"/>
      <c r="G2285" s="160"/>
      <c r="H2285" s="159"/>
      <c r="I2285" s="159"/>
      <c r="K2285" s="161"/>
      <c r="S2285" s="157"/>
    </row>
    <row r="2286" spans="1:19" s="158" customFormat="1" x14ac:dyDescent="0.2">
      <c r="A2286" s="157"/>
      <c r="E2286" s="159"/>
      <c r="F2286" s="159"/>
      <c r="G2286" s="160"/>
      <c r="H2286" s="159"/>
      <c r="I2286" s="159"/>
      <c r="K2286" s="161"/>
      <c r="S2286" s="157"/>
    </row>
    <row r="2287" spans="1:19" s="158" customFormat="1" x14ac:dyDescent="0.2">
      <c r="A2287" s="157"/>
      <c r="E2287" s="159"/>
      <c r="F2287" s="159"/>
      <c r="G2287" s="160"/>
      <c r="H2287" s="159"/>
      <c r="I2287" s="159"/>
      <c r="K2287" s="161"/>
      <c r="S2287" s="157"/>
    </row>
    <row r="2288" spans="1:19" s="158" customFormat="1" x14ac:dyDescent="0.2">
      <c r="A2288" s="157"/>
      <c r="E2288" s="159"/>
      <c r="F2288" s="159"/>
      <c r="G2288" s="160"/>
      <c r="H2288" s="159"/>
      <c r="I2288" s="159"/>
      <c r="K2288" s="161"/>
      <c r="S2288" s="157"/>
    </row>
    <row r="2289" spans="1:19" s="158" customFormat="1" x14ac:dyDescent="0.2">
      <c r="A2289" s="157"/>
      <c r="E2289" s="159"/>
      <c r="F2289" s="159"/>
      <c r="G2289" s="160"/>
      <c r="H2289" s="159"/>
      <c r="I2289" s="159"/>
      <c r="K2289" s="161"/>
      <c r="S2289" s="157"/>
    </row>
    <row r="2290" spans="1:19" s="158" customFormat="1" x14ac:dyDescent="0.2">
      <c r="A2290" s="157"/>
      <c r="E2290" s="159"/>
      <c r="F2290" s="159"/>
      <c r="G2290" s="160"/>
      <c r="H2290" s="159"/>
      <c r="I2290" s="159"/>
      <c r="K2290" s="161"/>
      <c r="S2290" s="157"/>
    </row>
    <row r="2291" spans="1:19" s="158" customFormat="1" x14ac:dyDescent="0.2">
      <c r="A2291" s="157"/>
      <c r="E2291" s="159"/>
      <c r="F2291" s="159"/>
      <c r="G2291" s="160"/>
      <c r="H2291" s="159"/>
      <c r="I2291" s="159"/>
      <c r="K2291" s="161"/>
      <c r="S2291" s="157"/>
    </row>
    <row r="2292" spans="1:19" s="158" customFormat="1" x14ac:dyDescent="0.2">
      <c r="A2292" s="157"/>
      <c r="E2292" s="159"/>
      <c r="F2292" s="159"/>
      <c r="G2292" s="160"/>
      <c r="H2292" s="159"/>
      <c r="I2292" s="159"/>
      <c r="K2292" s="161"/>
      <c r="S2292" s="157"/>
    </row>
    <row r="2293" spans="1:19" s="158" customFormat="1" x14ac:dyDescent="0.2">
      <c r="A2293" s="157"/>
      <c r="E2293" s="159"/>
      <c r="F2293" s="159"/>
      <c r="G2293" s="160"/>
      <c r="H2293" s="159"/>
      <c r="I2293" s="159"/>
      <c r="K2293" s="161"/>
      <c r="S2293" s="157"/>
    </row>
    <row r="2294" spans="1:19" s="158" customFormat="1" x14ac:dyDescent="0.2">
      <c r="A2294" s="157"/>
      <c r="E2294" s="159"/>
      <c r="F2294" s="159"/>
      <c r="G2294" s="160"/>
      <c r="H2294" s="159"/>
      <c r="I2294" s="159"/>
      <c r="K2294" s="161"/>
      <c r="S2294" s="157"/>
    </row>
    <row r="2295" spans="1:19" s="158" customFormat="1" x14ac:dyDescent="0.2">
      <c r="A2295" s="157"/>
      <c r="E2295" s="159"/>
      <c r="F2295" s="159"/>
      <c r="G2295" s="160"/>
      <c r="H2295" s="159"/>
      <c r="I2295" s="159"/>
      <c r="K2295" s="161"/>
      <c r="S2295" s="157"/>
    </row>
    <row r="2296" spans="1:19" s="158" customFormat="1" x14ac:dyDescent="0.2">
      <c r="A2296" s="157"/>
      <c r="E2296" s="159"/>
      <c r="F2296" s="159"/>
      <c r="G2296" s="160"/>
      <c r="H2296" s="159"/>
      <c r="I2296" s="159"/>
      <c r="K2296" s="161"/>
      <c r="S2296" s="157"/>
    </row>
    <row r="2297" spans="1:19" s="158" customFormat="1" x14ac:dyDescent="0.2">
      <c r="A2297" s="157"/>
      <c r="E2297" s="159"/>
      <c r="F2297" s="159"/>
      <c r="G2297" s="160"/>
      <c r="H2297" s="159"/>
      <c r="I2297" s="159"/>
      <c r="K2297" s="161"/>
      <c r="S2297" s="157"/>
    </row>
    <row r="2298" spans="1:19" s="158" customFormat="1" x14ac:dyDescent="0.2">
      <c r="A2298" s="157"/>
      <c r="E2298" s="159"/>
      <c r="F2298" s="159"/>
      <c r="G2298" s="160"/>
      <c r="H2298" s="159"/>
      <c r="I2298" s="159"/>
      <c r="K2298" s="161"/>
      <c r="S2298" s="157"/>
    </row>
    <row r="2299" spans="1:19" s="158" customFormat="1" x14ac:dyDescent="0.2">
      <c r="A2299" s="157"/>
      <c r="E2299" s="159"/>
      <c r="F2299" s="159"/>
      <c r="G2299" s="160"/>
      <c r="H2299" s="159"/>
      <c r="I2299" s="159"/>
      <c r="K2299" s="161"/>
      <c r="S2299" s="157"/>
    </row>
    <row r="2300" spans="1:19" s="158" customFormat="1" x14ac:dyDescent="0.2">
      <c r="A2300" s="157"/>
      <c r="E2300" s="159"/>
      <c r="F2300" s="159"/>
      <c r="G2300" s="160"/>
      <c r="H2300" s="159"/>
      <c r="I2300" s="159"/>
      <c r="K2300" s="161"/>
      <c r="S2300" s="157"/>
    </row>
    <row r="2301" spans="1:19" s="158" customFormat="1" x14ac:dyDescent="0.2">
      <c r="A2301" s="157"/>
      <c r="E2301" s="159"/>
      <c r="F2301" s="159"/>
      <c r="G2301" s="160"/>
      <c r="H2301" s="159"/>
      <c r="I2301" s="159"/>
      <c r="K2301" s="161"/>
      <c r="S2301" s="157"/>
    </row>
    <row r="2302" spans="1:19" s="158" customFormat="1" x14ac:dyDescent="0.2">
      <c r="A2302" s="157"/>
      <c r="E2302" s="159"/>
      <c r="F2302" s="159"/>
      <c r="G2302" s="160"/>
      <c r="H2302" s="159"/>
      <c r="I2302" s="159"/>
      <c r="K2302" s="161"/>
      <c r="S2302" s="157"/>
    </row>
    <row r="2303" spans="1:19" s="158" customFormat="1" x14ac:dyDescent="0.2">
      <c r="A2303" s="157"/>
      <c r="E2303" s="159"/>
      <c r="F2303" s="159"/>
      <c r="G2303" s="160"/>
      <c r="H2303" s="159"/>
      <c r="I2303" s="159"/>
      <c r="K2303" s="161"/>
      <c r="S2303" s="157"/>
    </row>
    <row r="2304" spans="1:19" s="158" customFormat="1" x14ac:dyDescent="0.2">
      <c r="A2304" s="157"/>
      <c r="E2304" s="159"/>
      <c r="F2304" s="159"/>
      <c r="G2304" s="160"/>
      <c r="H2304" s="159"/>
      <c r="I2304" s="159"/>
      <c r="K2304" s="161"/>
      <c r="S2304" s="157"/>
    </row>
    <row r="2305" spans="1:19" s="158" customFormat="1" x14ac:dyDescent="0.2">
      <c r="A2305" s="157"/>
      <c r="E2305" s="159"/>
      <c r="F2305" s="159"/>
      <c r="G2305" s="160"/>
      <c r="H2305" s="159"/>
      <c r="I2305" s="159"/>
      <c r="K2305" s="161"/>
      <c r="S2305" s="157"/>
    </row>
    <row r="2306" spans="1:19" s="158" customFormat="1" x14ac:dyDescent="0.2">
      <c r="A2306" s="157"/>
      <c r="E2306" s="159"/>
      <c r="F2306" s="159"/>
      <c r="G2306" s="160"/>
      <c r="H2306" s="159"/>
      <c r="I2306" s="159"/>
      <c r="K2306" s="161"/>
      <c r="S2306" s="157"/>
    </row>
    <row r="2307" spans="1:19" s="158" customFormat="1" x14ac:dyDescent="0.2">
      <c r="A2307" s="157"/>
      <c r="E2307" s="159"/>
      <c r="F2307" s="159"/>
      <c r="G2307" s="160"/>
      <c r="H2307" s="159"/>
      <c r="I2307" s="159"/>
      <c r="K2307" s="161"/>
      <c r="S2307" s="157"/>
    </row>
    <row r="2308" spans="1:19" s="158" customFormat="1" x14ac:dyDescent="0.2">
      <c r="A2308" s="157"/>
      <c r="E2308" s="159"/>
      <c r="F2308" s="159"/>
      <c r="G2308" s="160"/>
      <c r="H2308" s="159"/>
      <c r="I2308" s="159"/>
      <c r="K2308" s="161"/>
      <c r="S2308" s="157"/>
    </row>
    <row r="2309" spans="1:19" s="158" customFormat="1" x14ac:dyDescent="0.2">
      <c r="A2309" s="157"/>
      <c r="E2309" s="159"/>
      <c r="F2309" s="159"/>
      <c r="G2309" s="160"/>
      <c r="H2309" s="159"/>
      <c r="I2309" s="159"/>
      <c r="K2309" s="161"/>
      <c r="S2309" s="157"/>
    </row>
    <row r="2310" spans="1:19" s="158" customFormat="1" x14ac:dyDescent="0.2">
      <c r="A2310" s="157"/>
      <c r="E2310" s="159"/>
      <c r="F2310" s="159"/>
      <c r="G2310" s="160"/>
      <c r="H2310" s="159"/>
      <c r="I2310" s="159"/>
      <c r="K2310" s="161"/>
      <c r="S2310" s="157"/>
    </row>
    <row r="2311" spans="1:19" s="158" customFormat="1" x14ac:dyDescent="0.2">
      <c r="A2311" s="157"/>
      <c r="E2311" s="159"/>
      <c r="F2311" s="159"/>
      <c r="G2311" s="160"/>
      <c r="H2311" s="159"/>
      <c r="I2311" s="159"/>
      <c r="K2311" s="161"/>
      <c r="S2311" s="157"/>
    </row>
    <row r="2312" spans="1:19" s="158" customFormat="1" x14ac:dyDescent="0.2">
      <c r="A2312" s="157"/>
      <c r="E2312" s="159"/>
      <c r="F2312" s="159"/>
      <c r="G2312" s="160"/>
      <c r="H2312" s="159"/>
      <c r="I2312" s="159"/>
      <c r="K2312" s="161"/>
      <c r="S2312" s="157"/>
    </row>
    <row r="2313" spans="1:19" s="158" customFormat="1" x14ac:dyDescent="0.2">
      <c r="A2313" s="157"/>
      <c r="E2313" s="159"/>
      <c r="F2313" s="159"/>
      <c r="G2313" s="160"/>
      <c r="H2313" s="159"/>
      <c r="I2313" s="159"/>
      <c r="K2313" s="161"/>
      <c r="S2313" s="157"/>
    </row>
    <row r="2314" spans="1:19" s="158" customFormat="1" x14ac:dyDescent="0.2">
      <c r="A2314" s="157"/>
      <c r="E2314" s="159"/>
      <c r="F2314" s="159"/>
      <c r="G2314" s="160"/>
      <c r="H2314" s="159"/>
      <c r="I2314" s="159"/>
      <c r="K2314" s="161"/>
      <c r="S2314" s="157"/>
    </row>
    <row r="2315" spans="1:19" s="158" customFormat="1" x14ac:dyDescent="0.2">
      <c r="A2315" s="157"/>
      <c r="E2315" s="159"/>
      <c r="F2315" s="159"/>
      <c r="G2315" s="160"/>
      <c r="H2315" s="159"/>
      <c r="I2315" s="159"/>
      <c r="K2315" s="161"/>
      <c r="S2315" s="157"/>
    </row>
    <row r="2316" spans="1:19" s="158" customFormat="1" x14ac:dyDescent="0.2">
      <c r="A2316" s="157"/>
      <c r="E2316" s="159"/>
      <c r="F2316" s="159"/>
      <c r="G2316" s="160"/>
      <c r="H2316" s="159"/>
      <c r="I2316" s="159"/>
      <c r="K2316" s="161"/>
      <c r="S2316" s="157"/>
    </row>
    <row r="2317" spans="1:19" s="158" customFormat="1" x14ac:dyDescent="0.2">
      <c r="A2317" s="157"/>
      <c r="E2317" s="159"/>
      <c r="F2317" s="159"/>
      <c r="G2317" s="160"/>
      <c r="H2317" s="159"/>
      <c r="I2317" s="159"/>
      <c r="K2317" s="161"/>
      <c r="S2317" s="157"/>
    </row>
    <row r="2318" spans="1:19" s="158" customFormat="1" x14ac:dyDescent="0.2">
      <c r="A2318" s="157"/>
      <c r="E2318" s="159"/>
      <c r="F2318" s="159"/>
      <c r="G2318" s="160"/>
      <c r="H2318" s="159"/>
      <c r="I2318" s="159"/>
      <c r="K2318" s="161"/>
      <c r="S2318" s="157"/>
    </row>
    <row r="2319" spans="1:19" s="158" customFormat="1" x14ac:dyDescent="0.2">
      <c r="A2319" s="157"/>
      <c r="E2319" s="159"/>
      <c r="F2319" s="159"/>
      <c r="G2319" s="160"/>
      <c r="H2319" s="159"/>
      <c r="I2319" s="159"/>
      <c r="K2319" s="161"/>
      <c r="S2319" s="157"/>
    </row>
    <row r="2320" spans="1:19" s="158" customFormat="1" x14ac:dyDescent="0.2">
      <c r="A2320" s="157"/>
      <c r="E2320" s="159"/>
      <c r="F2320" s="159"/>
      <c r="G2320" s="160"/>
      <c r="H2320" s="159"/>
      <c r="I2320" s="159"/>
      <c r="K2320" s="161"/>
      <c r="S2320" s="157"/>
    </row>
    <row r="2321" spans="1:19" s="158" customFormat="1" x14ac:dyDescent="0.2">
      <c r="A2321" s="157"/>
      <c r="E2321" s="159"/>
      <c r="F2321" s="159"/>
      <c r="G2321" s="160"/>
      <c r="H2321" s="159"/>
      <c r="I2321" s="159"/>
      <c r="K2321" s="161"/>
      <c r="S2321" s="157"/>
    </row>
    <row r="2322" spans="1:19" s="158" customFormat="1" x14ac:dyDescent="0.2">
      <c r="A2322" s="157"/>
      <c r="E2322" s="159"/>
      <c r="F2322" s="159"/>
      <c r="G2322" s="160"/>
      <c r="H2322" s="159"/>
      <c r="I2322" s="159"/>
      <c r="K2322" s="161"/>
      <c r="S2322" s="157"/>
    </row>
    <row r="2323" spans="1:19" s="158" customFormat="1" x14ac:dyDescent="0.2">
      <c r="A2323" s="157"/>
      <c r="E2323" s="159"/>
      <c r="F2323" s="159"/>
      <c r="G2323" s="160"/>
      <c r="H2323" s="159"/>
      <c r="I2323" s="159"/>
      <c r="K2323" s="161"/>
      <c r="S2323" s="157"/>
    </row>
    <row r="2324" spans="1:19" s="158" customFormat="1" x14ac:dyDescent="0.2">
      <c r="A2324" s="157"/>
      <c r="E2324" s="159"/>
      <c r="F2324" s="159"/>
      <c r="G2324" s="160"/>
      <c r="H2324" s="159"/>
      <c r="I2324" s="159"/>
      <c r="K2324" s="161"/>
      <c r="S2324" s="157"/>
    </row>
    <row r="2325" spans="1:19" s="158" customFormat="1" x14ac:dyDescent="0.2">
      <c r="A2325" s="157"/>
      <c r="E2325" s="159"/>
      <c r="F2325" s="159"/>
      <c r="G2325" s="160"/>
      <c r="H2325" s="159"/>
      <c r="I2325" s="159"/>
      <c r="K2325" s="161"/>
      <c r="S2325" s="157"/>
    </row>
    <row r="2326" spans="1:19" s="158" customFormat="1" x14ac:dyDescent="0.2">
      <c r="A2326" s="157"/>
      <c r="E2326" s="159"/>
      <c r="F2326" s="159"/>
      <c r="G2326" s="160"/>
      <c r="H2326" s="159"/>
      <c r="I2326" s="159"/>
      <c r="K2326" s="161"/>
      <c r="S2326" s="157"/>
    </row>
    <row r="2327" spans="1:19" s="158" customFormat="1" x14ac:dyDescent="0.2">
      <c r="A2327" s="157"/>
      <c r="E2327" s="159"/>
      <c r="F2327" s="159"/>
      <c r="G2327" s="160"/>
      <c r="H2327" s="159"/>
      <c r="I2327" s="159"/>
      <c r="K2327" s="161"/>
      <c r="S2327" s="157"/>
    </row>
    <row r="2328" spans="1:19" s="158" customFormat="1" x14ac:dyDescent="0.2">
      <c r="A2328" s="157"/>
      <c r="E2328" s="159"/>
      <c r="F2328" s="159"/>
      <c r="G2328" s="160"/>
      <c r="H2328" s="159"/>
      <c r="I2328" s="159"/>
      <c r="K2328" s="161"/>
      <c r="S2328" s="157"/>
    </row>
    <row r="2329" spans="1:19" s="158" customFormat="1" x14ac:dyDescent="0.2">
      <c r="A2329" s="157"/>
      <c r="E2329" s="159"/>
      <c r="F2329" s="159"/>
      <c r="G2329" s="160"/>
      <c r="H2329" s="159"/>
      <c r="I2329" s="159"/>
      <c r="K2329" s="161"/>
      <c r="S2329" s="157"/>
    </row>
    <row r="2330" spans="1:19" s="158" customFormat="1" x14ac:dyDescent="0.2">
      <c r="A2330" s="157"/>
      <c r="E2330" s="159"/>
      <c r="F2330" s="159"/>
      <c r="G2330" s="160"/>
      <c r="H2330" s="159"/>
      <c r="I2330" s="159"/>
      <c r="K2330" s="161"/>
      <c r="S2330" s="157"/>
    </row>
    <row r="2331" spans="1:19" s="158" customFormat="1" x14ac:dyDescent="0.2">
      <c r="A2331" s="157"/>
      <c r="E2331" s="159"/>
      <c r="F2331" s="159"/>
      <c r="G2331" s="160"/>
      <c r="H2331" s="159"/>
      <c r="I2331" s="159"/>
      <c r="K2331" s="161"/>
      <c r="S2331" s="157"/>
    </row>
    <row r="2332" spans="1:19" s="158" customFormat="1" x14ac:dyDescent="0.2">
      <c r="A2332" s="157"/>
      <c r="E2332" s="159"/>
      <c r="F2332" s="159"/>
      <c r="G2332" s="160"/>
      <c r="H2332" s="159"/>
      <c r="I2332" s="159"/>
      <c r="K2332" s="161"/>
      <c r="S2332" s="157"/>
    </row>
    <row r="2333" spans="1:19" s="158" customFormat="1" x14ac:dyDescent="0.2">
      <c r="A2333" s="157"/>
      <c r="E2333" s="159"/>
      <c r="F2333" s="159"/>
      <c r="G2333" s="160"/>
      <c r="H2333" s="159"/>
      <c r="I2333" s="159"/>
      <c r="K2333" s="161"/>
      <c r="S2333" s="157"/>
    </row>
    <row r="2334" spans="1:19" s="158" customFormat="1" x14ac:dyDescent="0.2">
      <c r="A2334" s="157"/>
      <c r="E2334" s="159"/>
      <c r="F2334" s="159"/>
      <c r="G2334" s="160"/>
      <c r="H2334" s="159"/>
      <c r="I2334" s="159"/>
      <c r="K2334" s="161"/>
      <c r="S2334" s="157"/>
    </row>
    <row r="2335" spans="1:19" s="158" customFormat="1" x14ac:dyDescent="0.2">
      <c r="A2335" s="157"/>
      <c r="E2335" s="159"/>
      <c r="F2335" s="159"/>
      <c r="G2335" s="160"/>
      <c r="H2335" s="159"/>
      <c r="I2335" s="159"/>
      <c r="K2335" s="161"/>
      <c r="S2335" s="157"/>
    </row>
    <row r="2336" spans="1:19" s="158" customFormat="1" x14ac:dyDescent="0.2">
      <c r="A2336" s="157"/>
      <c r="E2336" s="159"/>
      <c r="F2336" s="159"/>
      <c r="G2336" s="160"/>
      <c r="H2336" s="159"/>
      <c r="I2336" s="159"/>
      <c r="K2336" s="161"/>
      <c r="S2336" s="157"/>
    </row>
    <row r="2337" spans="1:19" s="158" customFormat="1" x14ac:dyDescent="0.2">
      <c r="A2337" s="157"/>
      <c r="E2337" s="159"/>
      <c r="F2337" s="159"/>
      <c r="G2337" s="160"/>
      <c r="H2337" s="159"/>
      <c r="I2337" s="159"/>
      <c r="K2337" s="161"/>
      <c r="S2337" s="157"/>
    </row>
    <row r="2338" spans="1:19" s="158" customFormat="1" x14ac:dyDescent="0.2">
      <c r="A2338" s="157"/>
      <c r="E2338" s="159"/>
      <c r="F2338" s="159"/>
      <c r="G2338" s="160"/>
      <c r="H2338" s="159"/>
      <c r="I2338" s="159"/>
      <c r="K2338" s="161"/>
      <c r="S2338" s="157"/>
    </row>
    <row r="2339" spans="1:19" s="158" customFormat="1" x14ac:dyDescent="0.2">
      <c r="A2339" s="157"/>
      <c r="E2339" s="159"/>
      <c r="F2339" s="159"/>
      <c r="G2339" s="160"/>
      <c r="H2339" s="159"/>
      <c r="I2339" s="159"/>
      <c r="K2339" s="161"/>
      <c r="S2339" s="157"/>
    </row>
    <row r="2340" spans="1:19" s="158" customFormat="1" x14ac:dyDescent="0.2">
      <c r="A2340" s="157"/>
      <c r="E2340" s="159"/>
      <c r="F2340" s="159"/>
      <c r="G2340" s="160"/>
      <c r="H2340" s="159"/>
      <c r="I2340" s="159"/>
      <c r="K2340" s="161"/>
      <c r="S2340" s="157"/>
    </row>
    <row r="2341" spans="1:19" s="158" customFormat="1" x14ac:dyDescent="0.2">
      <c r="A2341" s="157"/>
      <c r="E2341" s="159"/>
      <c r="F2341" s="159"/>
      <c r="G2341" s="160"/>
      <c r="H2341" s="159"/>
      <c r="I2341" s="159"/>
      <c r="K2341" s="161"/>
      <c r="S2341" s="157"/>
    </row>
    <row r="2342" spans="1:19" s="158" customFormat="1" x14ac:dyDescent="0.2">
      <c r="A2342" s="157"/>
      <c r="E2342" s="159"/>
      <c r="F2342" s="159"/>
      <c r="G2342" s="160"/>
      <c r="H2342" s="159"/>
      <c r="I2342" s="159"/>
      <c r="K2342" s="161"/>
      <c r="S2342" s="157"/>
    </row>
    <row r="2343" spans="1:19" s="158" customFormat="1" x14ac:dyDescent="0.2">
      <c r="A2343" s="157"/>
      <c r="E2343" s="159"/>
      <c r="F2343" s="159"/>
      <c r="G2343" s="160"/>
      <c r="H2343" s="159"/>
      <c r="I2343" s="159"/>
      <c r="K2343" s="161"/>
      <c r="S2343" s="157"/>
    </row>
    <row r="2344" spans="1:19" s="158" customFormat="1" x14ac:dyDescent="0.2">
      <c r="A2344" s="157"/>
      <c r="E2344" s="159"/>
      <c r="F2344" s="159"/>
      <c r="G2344" s="160"/>
      <c r="H2344" s="159"/>
      <c r="I2344" s="159"/>
      <c r="K2344" s="161"/>
      <c r="S2344" s="157"/>
    </row>
    <row r="2345" spans="1:19" s="158" customFormat="1" x14ac:dyDescent="0.2">
      <c r="A2345" s="157"/>
      <c r="E2345" s="159"/>
      <c r="F2345" s="159"/>
      <c r="G2345" s="160"/>
      <c r="H2345" s="159"/>
      <c r="I2345" s="159"/>
      <c r="K2345" s="161"/>
      <c r="S2345" s="157"/>
    </row>
    <row r="2346" spans="1:19" s="158" customFormat="1" x14ac:dyDescent="0.2">
      <c r="A2346" s="157"/>
      <c r="E2346" s="159"/>
      <c r="F2346" s="159"/>
      <c r="G2346" s="160"/>
      <c r="H2346" s="159"/>
      <c r="I2346" s="159"/>
      <c r="K2346" s="161"/>
      <c r="S2346" s="157"/>
    </row>
    <row r="2347" spans="1:19" s="158" customFormat="1" x14ac:dyDescent="0.2">
      <c r="A2347" s="157"/>
      <c r="E2347" s="159"/>
      <c r="F2347" s="159"/>
      <c r="G2347" s="160"/>
      <c r="H2347" s="159"/>
      <c r="I2347" s="159"/>
      <c r="K2347" s="161"/>
      <c r="S2347" s="157"/>
    </row>
    <row r="2348" spans="1:19" s="158" customFormat="1" x14ac:dyDescent="0.2">
      <c r="A2348" s="157"/>
      <c r="E2348" s="159"/>
      <c r="F2348" s="159"/>
      <c r="G2348" s="160"/>
      <c r="H2348" s="159"/>
      <c r="I2348" s="159"/>
      <c r="K2348" s="161"/>
      <c r="S2348" s="157"/>
    </row>
    <row r="2349" spans="1:19" s="158" customFormat="1" x14ac:dyDescent="0.2">
      <c r="A2349" s="157"/>
      <c r="E2349" s="159"/>
      <c r="F2349" s="159"/>
      <c r="G2349" s="160"/>
      <c r="H2349" s="159"/>
      <c r="I2349" s="159"/>
      <c r="K2349" s="161"/>
      <c r="S2349" s="157"/>
    </row>
    <row r="2350" spans="1:19" s="158" customFormat="1" x14ac:dyDescent="0.2">
      <c r="A2350" s="157"/>
      <c r="E2350" s="159"/>
      <c r="F2350" s="159"/>
      <c r="G2350" s="160"/>
      <c r="H2350" s="159"/>
      <c r="I2350" s="159"/>
      <c r="K2350" s="161"/>
      <c r="S2350" s="157"/>
    </row>
    <row r="2351" spans="1:19" s="158" customFormat="1" x14ac:dyDescent="0.2">
      <c r="A2351" s="157"/>
      <c r="E2351" s="159"/>
      <c r="F2351" s="159"/>
      <c r="G2351" s="160"/>
      <c r="H2351" s="159"/>
      <c r="I2351" s="159"/>
      <c r="K2351" s="161"/>
      <c r="S2351" s="157"/>
    </row>
    <row r="2352" spans="1:19" s="158" customFormat="1" x14ac:dyDescent="0.2">
      <c r="A2352" s="157"/>
      <c r="E2352" s="159"/>
      <c r="F2352" s="159"/>
      <c r="G2352" s="160"/>
      <c r="H2352" s="159"/>
      <c r="I2352" s="159"/>
      <c r="K2352" s="161"/>
      <c r="S2352" s="157"/>
    </row>
    <row r="2353" spans="1:19" s="158" customFormat="1" x14ac:dyDescent="0.2">
      <c r="A2353" s="157"/>
      <c r="E2353" s="159"/>
      <c r="F2353" s="159"/>
      <c r="G2353" s="160"/>
      <c r="H2353" s="159"/>
      <c r="I2353" s="159"/>
      <c r="K2353" s="161"/>
      <c r="S2353" s="157"/>
    </row>
    <row r="2354" spans="1:19" s="158" customFormat="1" x14ac:dyDescent="0.2">
      <c r="A2354" s="157"/>
      <c r="E2354" s="159"/>
      <c r="F2354" s="159"/>
      <c r="G2354" s="160"/>
      <c r="H2354" s="159"/>
      <c r="I2354" s="159"/>
      <c r="K2354" s="161"/>
      <c r="S2354" s="157"/>
    </row>
    <row r="2355" spans="1:19" s="158" customFormat="1" x14ac:dyDescent="0.2">
      <c r="A2355" s="157"/>
      <c r="E2355" s="159"/>
      <c r="F2355" s="159"/>
      <c r="G2355" s="160"/>
      <c r="H2355" s="159"/>
      <c r="I2355" s="159"/>
      <c r="K2355" s="161"/>
      <c r="S2355" s="157"/>
    </row>
    <row r="2356" spans="1:19" s="158" customFormat="1" x14ac:dyDescent="0.2">
      <c r="A2356" s="157"/>
      <c r="E2356" s="159"/>
      <c r="F2356" s="159"/>
      <c r="G2356" s="160"/>
      <c r="H2356" s="159"/>
      <c r="I2356" s="159"/>
      <c r="K2356" s="161"/>
      <c r="S2356" s="157"/>
    </row>
    <row r="2357" spans="1:19" s="158" customFormat="1" x14ac:dyDescent="0.2">
      <c r="A2357" s="157"/>
      <c r="E2357" s="159"/>
      <c r="F2357" s="159"/>
      <c r="G2357" s="160"/>
      <c r="H2357" s="159"/>
      <c r="I2357" s="159"/>
      <c r="K2357" s="161"/>
      <c r="S2357" s="157"/>
    </row>
    <row r="2358" spans="1:19" s="158" customFormat="1" x14ac:dyDescent="0.2">
      <c r="A2358" s="157"/>
      <c r="E2358" s="159"/>
      <c r="F2358" s="159"/>
      <c r="G2358" s="160"/>
      <c r="H2358" s="159"/>
      <c r="I2358" s="159"/>
      <c r="K2358" s="161"/>
      <c r="S2358" s="157"/>
    </row>
    <row r="2359" spans="1:19" s="158" customFormat="1" x14ac:dyDescent="0.2">
      <c r="A2359" s="157"/>
      <c r="E2359" s="159"/>
      <c r="F2359" s="159"/>
      <c r="G2359" s="160"/>
      <c r="H2359" s="159"/>
      <c r="I2359" s="159"/>
      <c r="K2359" s="161"/>
      <c r="S2359" s="157"/>
    </row>
    <row r="2360" spans="1:19" s="158" customFormat="1" x14ac:dyDescent="0.2">
      <c r="A2360" s="157"/>
      <c r="E2360" s="159"/>
      <c r="F2360" s="159"/>
      <c r="G2360" s="160"/>
      <c r="H2360" s="159"/>
      <c r="I2360" s="159"/>
      <c r="K2360" s="161"/>
      <c r="S2360" s="157"/>
    </row>
    <row r="2361" spans="1:19" s="158" customFormat="1" x14ac:dyDescent="0.2">
      <c r="A2361" s="157"/>
      <c r="E2361" s="159"/>
      <c r="F2361" s="159"/>
      <c r="G2361" s="160"/>
      <c r="H2361" s="159"/>
      <c r="I2361" s="159"/>
      <c r="K2361" s="161"/>
      <c r="S2361" s="157"/>
    </row>
    <row r="2362" spans="1:19" s="158" customFormat="1" x14ac:dyDescent="0.2">
      <c r="A2362" s="157"/>
      <c r="E2362" s="159"/>
      <c r="F2362" s="159"/>
      <c r="G2362" s="160"/>
      <c r="H2362" s="159"/>
      <c r="I2362" s="159"/>
      <c r="K2362" s="161"/>
      <c r="S2362" s="157"/>
    </row>
    <row r="2363" spans="1:19" s="158" customFormat="1" x14ac:dyDescent="0.2">
      <c r="A2363" s="157"/>
      <c r="E2363" s="159"/>
      <c r="F2363" s="159"/>
      <c r="G2363" s="160"/>
      <c r="H2363" s="159"/>
      <c r="I2363" s="159"/>
      <c r="K2363" s="161"/>
      <c r="S2363" s="157"/>
    </row>
    <row r="2364" spans="1:19" s="158" customFormat="1" x14ac:dyDescent="0.2">
      <c r="A2364" s="157"/>
      <c r="E2364" s="159"/>
      <c r="F2364" s="159"/>
      <c r="G2364" s="160"/>
      <c r="H2364" s="159"/>
      <c r="I2364" s="159"/>
      <c r="K2364" s="161"/>
      <c r="S2364" s="157"/>
    </row>
    <row r="2365" spans="1:19" s="158" customFormat="1" x14ac:dyDescent="0.2">
      <c r="A2365" s="157"/>
      <c r="E2365" s="159"/>
      <c r="F2365" s="159"/>
      <c r="G2365" s="160"/>
      <c r="H2365" s="159"/>
      <c r="I2365" s="159"/>
      <c r="K2365" s="161"/>
      <c r="S2365" s="157"/>
    </row>
    <row r="2366" spans="1:19" s="158" customFormat="1" x14ac:dyDescent="0.2">
      <c r="A2366" s="157"/>
      <c r="E2366" s="159"/>
      <c r="F2366" s="159"/>
      <c r="G2366" s="160"/>
      <c r="H2366" s="159"/>
      <c r="I2366" s="159"/>
      <c r="K2366" s="161"/>
      <c r="S2366" s="157"/>
    </row>
    <row r="2367" spans="1:19" s="158" customFormat="1" x14ac:dyDescent="0.2">
      <c r="A2367" s="157"/>
      <c r="E2367" s="159"/>
      <c r="F2367" s="159"/>
      <c r="G2367" s="160"/>
      <c r="H2367" s="159"/>
      <c r="I2367" s="159"/>
      <c r="K2367" s="161"/>
      <c r="S2367" s="157"/>
    </row>
    <row r="2368" spans="1:19" s="158" customFormat="1" x14ac:dyDescent="0.2">
      <c r="A2368" s="157"/>
      <c r="E2368" s="159"/>
      <c r="F2368" s="159"/>
      <c r="G2368" s="160"/>
      <c r="H2368" s="159"/>
      <c r="I2368" s="159"/>
      <c r="K2368" s="161"/>
      <c r="S2368" s="157"/>
    </row>
    <row r="2369" spans="1:19" s="158" customFormat="1" x14ac:dyDescent="0.2">
      <c r="A2369" s="157"/>
      <c r="E2369" s="159"/>
      <c r="F2369" s="159"/>
      <c r="G2369" s="160"/>
      <c r="H2369" s="159"/>
      <c r="I2369" s="159"/>
      <c r="K2369" s="161"/>
      <c r="S2369" s="157"/>
    </row>
    <row r="2370" spans="1:19" s="158" customFormat="1" x14ac:dyDescent="0.2">
      <c r="A2370" s="157"/>
      <c r="E2370" s="159"/>
      <c r="F2370" s="159"/>
      <c r="G2370" s="160"/>
      <c r="H2370" s="159"/>
      <c r="I2370" s="159"/>
      <c r="K2370" s="161"/>
      <c r="S2370" s="157"/>
    </row>
    <row r="2371" spans="1:19" s="158" customFormat="1" x14ac:dyDescent="0.2">
      <c r="A2371" s="157"/>
      <c r="E2371" s="159"/>
      <c r="F2371" s="159"/>
      <c r="G2371" s="160"/>
      <c r="H2371" s="159"/>
      <c r="I2371" s="159"/>
      <c r="K2371" s="161"/>
      <c r="S2371" s="157"/>
    </row>
    <row r="2372" spans="1:19" s="158" customFormat="1" x14ac:dyDescent="0.2">
      <c r="A2372" s="157"/>
      <c r="E2372" s="159"/>
      <c r="F2372" s="159"/>
      <c r="G2372" s="160"/>
      <c r="H2372" s="159"/>
      <c r="I2372" s="159"/>
      <c r="K2372" s="161"/>
      <c r="S2372" s="157"/>
    </row>
    <row r="2373" spans="1:19" s="158" customFormat="1" x14ac:dyDescent="0.2">
      <c r="A2373" s="157"/>
      <c r="E2373" s="159"/>
      <c r="F2373" s="159"/>
      <c r="G2373" s="160"/>
      <c r="H2373" s="159"/>
      <c r="I2373" s="159"/>
      <c r="K2373" s="161"/>
      <c r="S2373" s="157"/>
    </row>
    <row r="2374" spans="1:19" s="158" customFormat="1" x14ac:dyDescent="0.2">
      <c r="A2374" s="157"/>
      <c r="E2374" s="159"/>
      <c r="F2374" s="159"/>
      <c r="G2374" s="160"/>
      <c r="H2374" s="159"/>
      <c r="I2374" s="159"/>
      <c r="K2374" s="161"/>
      <c r="S2374" s="157"/>
    </row>
    <row r="2375" spans="1:19" s="158" customFormat="1" x14ac:dyDescent="0.2">
      <c r="A2375" s="157"/>
      <c r="E2375" s="159"/>
      <c r="F2375" s="159"/>
      <c r="G2375" s="160"/>
      <c r="H2375" s="159"/>
      <c r="I2375" s="159"/>
      <c r="K2375" s="161"/>
      <c r="S2375" s="157"/>
    </row>
    <row r="2376" spans="1:19" s="158" customFormat="1" x14ac:dyDescent="0.2">
      <c r="A2376" s="157"/>
      <c r="E2376" s="159"/>
      <c r="F2376" s="159"/>
      <c r="G2376" s="160"/>
      <c r="H2376" s="159"/>
      <c r="I2376" s="159"/>
      <c r="K2376" s="161"/>
      <c r="S2376" s="157"/>
    </row>
    <row r="2377" spans="1:19" s="158" customFormat="1" x14ac:dyDescent="0.2">
      <c r="A2377" s="157"/>
      <c r="E2377" s="159"/>
      <c r="F2377" s="159"/>
      <c r="G2377" s="160"/>
      <c r="H2377" s="159"/>
      <c r="I2377" s="159"/>
      <c r="K2377" s="161"/>
      <c r="S2377" s="157"/>
    </row>
    <row r="2378" spans="1:19" s="158" customFormat="1" x14ac:dyDescent="0.2">
      <c r="A2378" s="157"/>
      <c r="E2378" s="159"/>
      <c r="F2378" s="159"/>
      <c r="G2378" s="160"/>
      <c r="H2378" s="159"/>
      <c r="I2378" s="159"/>
      <c r="K2378" s="161"/>
      <c r="S2378" s="157"/>
    </row>
    <row r="2379" spans="1:19" s="158" customFormat="1" x14ac:dyDescent="0.2">
      <c r="A2379" s="157"/>
      <c r="E2379" s="159"/>
      <c r="F2379" s="159"/>
      <c r="G2379" s="160"/>
      <c r="H2379" s="159"/>
      <c r="I2379" s="159"/>
      <c r="K2379" s="161"/>
      <c r="S2379" s="157"/>
    </row>
    <row r="2380" spans="1:19" s="158" customFormat="1" x14ac:dyDescent="0.2">
      <c r="A2380" s="157"/>
      <c r="E2380" s="159"/>
      <c r="F2380" s="159"/>
      <c r="G2380" s="160"/>
      <c r="H2380" s="159"/>
      <c r="I2380" s="159"/>
      <c r="K2380" s="161"/>
      <c r="S2380" s="157"/>
    </row>
    <row r="2381" spans="1:19" s="158" customFormat="1" x14ac:dyDescent="0.2">
      <c r="A2381" s="157"/>
      <c r="E2381" s="159"/>
      <c r="F2381" s="159"/>
      <c r="G2381" s="160"/>
      <c r="H2381" s="159"/>
      <c r="I2381" s="159"/>
      <c r="K2381" s="161"/>
      <c r="S2381" s="157"/>
    </row>
    <row r="2382" spans="1:19" s="158" customFormat="1" x14ac:dyDescent="0.2">
      <c r="A2382" s="157"/>
      <c r="E2382" s="159"/>
      <c r="F2382" s="159"/>
      <c r="G2382" s="160"/>
      <c r="H2382" s="159"/>
      <c r="I2382" s="159"/>
      <c r="K2382" s="161"/>
      <c r="S2382" s="157"/>
    </row>
    <row r="2383" spans="1:19" s="158" customFormat="1" x14ac:dyDescent="0.2">
      <c r="A2383" s="157"/>
      <c r="E2383" s="159"/>
      <c r="F2383" s="159"/>
      <c r="G2383" s="160"/>
      <c r="H2383" s="159"/>
      <c r="I2383" s="159"/>
      <c r="K2383" s="161"/>
      <c r="S2383" s="157"/>
    </row>
    <row r="2384" spans="1:19" s="158" customFormat="1" x14ac:dyDescent="0.2">
      <c r="A2384" s="157"/>
      <c r="E2384" s="159"/>
      <c r="F2384" s="159"/>
      <c r="G2384" s="160"/>
      <c r="H2384" s="159"/>
      <c r="I2384" s="159"/>
      <c r="K2384" s="161"/>
      <c r="S2384" s="157"/>
    </row>
    <row r="2385" spans="1:19" s="158" customFormat="1" x14ac:dyDescent="0.2">
      <c r="A2385" s="157"/>
      <c r="E2385" s="159"/>
      <c r="F2385" s="159"/>
      <c r="G2385" s="160"/>
      <c r="H2385" s="159"/>
      <c r="I2385" s="159"/>
      <c r="K2385" s="161"/>
      <c r="S2385" s="157"/>
    </row>
    <row r="2386" spans="1:19" s="158" customFormat="1" x14ac:dyDescent="0.2">
      <c r="A2386" s="157"/>
      <c r="E2386" s="159"/>
      <c r="F2386" s="159"/>
      <c r="G2386" s="160"/>
      <c r="H2386" s="159"/>
      <c r="I2386" s="159"/>
      <c r="K2386" s="161"/>
      <c r="S2386" s="157"/>
    </row>
    <row r="2387" spans="1:19" s="158" customFormat="1" x14ac:dyDescent="0.2">
      <c r="A2387" s="157"/>
      <c r="E2387" s="159"/>
      <c r="F2387" s="159"/>
      <c r="G2387" s="160"/>
      <c r="H2387" s="159"/>
      <c r="I2387" s="159"/>
      <c r="K2387" s="161"/>
      <c r="S2387" s="157"/>
    </row>
    <row r="2388" spans="1:19" s="158" customFormat="1" x14ac:dyDescent="0.2">
      <c r="A2388" s="157"/>
      <c r="E2388" s="159"/>
      <c r="F2388" s="159"/>
      <c r="G2388" s="160"/>
      <c r="H2388" s="159"/>
      <c r="I2388" s="159"/>
      <c r="K2388" s="161"/>
      <c r="S2388" s="157"/>
    </row>
    <row r="2389" spans="1:19" s="158" customFormat="1" x14ac:dyDescent="0.2">
      <c r="A2389" s="157"/>
      <c r="E2389" s="159"/>
      <c r="F2389" s="159"/>
      <c r="G2389" s="160"/>
      <c r="H2389" s="159"/>
      <c r="I2389" s="159"/>
      <c r="K2389" s="161"/>
      <c r="S2389" s="157"/>
    </row>
    <row r="2390" spans="1:19" s="158" customFormat="1" x14ac:dyDescent="0.2">
      <c r="A2390" s="157"/>
      <c r="E2390" s="159"/>
      <c r="F2390" s="159"/>
      <c r="G2390" s="160"/>
      <c r="H2390" s="159"/>
      <c r="I2390" s="159"/>
      <c r="K2390" s="161"/>
      <c r="S2390" s="157"/>
    </row>
    <row r="2391" spans="1:19" s="158" customFormat="1" x14ac:dyDescent="0.2">
      <c r="A2391" s="157"/>
      <c r="E2391" s="159"/>
      <c r="F2391" s="159"/>
      <c r="G2391" s="160"/>
      <c r="H2391" s="159"/>
      <c r="I2391" s="159"/>
      <c r="K2391" s="161"/>
      <c r="S2391" s="157"/>
    </row>
    <row r="2392" spans="1:19" s="158" customFormat="1" x14ac:dyDescent="0.2">
      <c r="A2392" s="157"/>
      <c r="E2392" s="159"/>
      <c r="F2392" s="159"/>
      <c r="G2392" s="160"/>
      <c r="H2392" s="159"/>
      <c r="I2392" s="159"/>
      <c r="K2392" s="161"/>
      <c r="S2392" s="157"/>
    </row>
    <row r="2393" spans="1:19" s="158" customFormat="1" x14ac:dyDescent="0.2">
      <c r="A2393" s="157"/>
      <c r="E2393" s="159"/>
      <c r="F2393" s="159"/>
      <c r="G2393" s="160"/>
      <c r="H2393" s="159"/>
      <c r="I2393" s="159"/>
      <c r="K2393" s="161"/>
      <c r="S2393" s="157"/>
    </row>
    <row r="2394" spans="1:19" s="158" customFormat="1" x14ac:dyDescent="0.2">
      <c r="A2394" s="157"/>
      <c r="E2394" s="159"/>
      <c r="F2394" s="159"/>
      <c r="G2394" s="160"/>
      <c r="H2394" s="159"/>
      <c r="I2394" s="159"/>
      <c r="K2394" s="161"/>
      <c r="S2394" s="157"/>
    </row>
    <row r="2395" spans="1:19" s="158" customFormat="1" x14ac:dyDescent="0.2">
      <c r="A2395" s="157"/>
      <c r="E2395" s="159"/>
      <c r="F2395" s="159"/>
      <c r="G2395" s="160"/>
      <c r="H2395" s="159"/>
      <c r="I2395" s="159"/>
      <c r="K2395" s="161"/>
      <c r="S2395" s="157"/>
    </row>
    <row r="2396" spans="1:19" s="158" customFormat="1" x14ac:dyDescent="0.2">
      <c r="A2396" s="157"/>
      <c r="E2396" s="159"/>
      <c r="F2396" s="159"/>
      <c r="G2396" s="160"/>
      <c r="H2396" s="159"/>
      <c r="I2396" s="159"/>
      <c r="K2396" s="161"/>
      <c r="S2396" s="157"/>
    </row>
    <row r="2397" spans="1:19" s="158" customFormat="1" x14ac:dyDescent="0.2">
      <c r="A2397" s="157"/>
      <c r="E2397" s="159"/>
      <c r="F2397" s="159"/>
      <c r="G2397" s="160"/>
      <c r="H2397" s="159"/>
      <c r="I2397" s="159"/>
      <c r="K2397" s="161"/>
      <c r="S2397" s="157"/>
    </row>
    <row r="2398" spans="1:19" s="158" customFormat="1" x14ac:dyDescent="0.2">
      <c r="A2398" s="157"/>
      <c r="E2398" s="159"/>
      <c r="F2398" s="159"/>
      <c r="G2398" s="160"/>
      <c r="H2398" s="159"/>
      <c r="I2398" s="159"/>
      <c r="K2398" s="161"/>
      <c r="S2398" s="157"/>
    </row>
    <row r="2399" spans="1:19" s="158" customFormat="1" x14ac:dyDescent="0.2">
      <c r="A2399" s="157"/>
      <c r="E2399" s="159"/>
      <c r="F2399" s="159"/>
      <c r="G2399" s="160"/>
      <c r="H2399" s="159"/>
      <c r="I2399" s="159"/>
      <c r="K2399" s="161"/>
      <c r="S2399" s="157"/>
    </row>
    <row r="2400" spans="1:19" s="158" customFormat="1" x14ac:dyDescent="0.2">
      <c r="A2400" s="157"/>
      <c r="E2400" s="159"/>
      <c r="F2400" s="159"/>
      <c r="G2400" s="160"/>
      <c r="H2400" s="159"/>
      <c r="I2400" s="159"/>
      <c r="K2400" s="161"/>
      <c r="S2400" s="157"/>
    </row>
    <row r="2401" spans="1:19" s="158" customFormat="1" x14ac:dyDescent="0.2">
      <c r="A2401" s="157"/>
      <c r="E2401" s="159"/>
      <c r="F2401" s="159"/>
      <c r="G2401" s="160"/>
      <c r="H2401" s="159"/>
      <c r="I2401" s="159"/>
      <c r="K2401" s="161"/>
      <c r="S2401" s="157"/>
    </row>
    <row r="2402" spans="1:19" s="158" customFormat="1" x14ac:dyDescent="0.2">
      <c r="A2402" s="157"/>
      <c r="E2402" s="159"/>
      <c r="F2402" s="159"/>
      <c r="G2402" s="160"/>
      <c r="H2402" s="159"/>
      <c r="I2402" s="159"/>
      <c r="K2402" s="161"/>
      <c r="S2402" s="157"/>
    </row>
    <row r="2403" spans="1:19" s="158" customFormat="1" x14ac:dyDescent="0.2">
      <c r="A2403" s="157"/>
      <c r="E2403" s="159"/>
      <c r="F2403" s="159"/>
      <c r="G2403" s="160"/>
      <c r="H2403" s="159"/>
      <c r="I2403" s="159"/>
      <c r="K2403" s="161"/>
      <c r="S2403" s="157"/>
    </row>
    <row r="2404" spans="1:19" s="158" customFormat="1" x14ac:dyDescent="0.2">
      <c r="A2404" s="157"/>
      <c r="E2404" s="159"/>
      <c r="F2404" s="159"/>
      <c r="G2404" s="160"/>
      <c r="H2404" s="159"/>
      <c r="I2404" s="159"/>
      <c r="K2404" s="161"/>
      <c r="S2404" s="157"/>
    </row>
    <row r="2405" spans="1:19" s="158" customFormat="1" x14ac:dyDescent="0.2">
      <c r="A2405" s="157"/>
      <c r="E2405" s="159"/>
      <c r="F2405" s="159"/>
      <c r="G2405" s="160"/>
      <c r="H2405" s="159"/>
      <c r="I2405" s="159"/>
      <c r="K2405" s="161"/>
      <c r="S2405" s="157"/>
    </row>
    <row r="2406" spans="1:19" s="158" customFormat="1" x14ac:dyDescent="0.2">
      <c r="A2406" s="157"/>
      <c r="E2406" s="159"/>
      <c r="F2406" s="159"/>
      <c r="G2406" s="160"/>
      <c r="H2406" s="159"/>
      <c r="I2406" s="159"/>
      <c r="K2406" s="161"/>
      <c r="S2406" s="157"/>
    </row>
    <row r="2407" spans="1:19" s="158" customFormat="1" x14ac:dyDescent="0.2">
      <c r="A2407" s="157"/>
      <c r="E2407" s="159"/>
      <c r="F2407" s="159"/>
      <c r="G2407" s="160"/>
      <c r="H2407" s="159"/>
      <c r="I2407" s="159"/>
      <c r="K2407" s="161"/>
      <c r="S2407" s="157"/>
    </row>
    <row r="2408" spans="1:19" s="158" customFormat="1" x14ac:dyDescent="0.2">
      <c r="A2408" s="157"/>
      <c r="E2408" s="159"/>
      <c r="F2408" s="159"/>
      <c r="G2408" s="160"/>
      <c r="H2408" s="159"/>
      <c r="I2408" s="159"/>
      <c r="K2408" s="161"/>
      <c r="S2408" s="157"/>
    </row>
    <row r="2409" spans="1:19" s="158" customFormat="1" x14ac:dyDescent="0.2">
      <c r="A2409" s="157"/>
      <c r="E2409" s="159"/>
      <c r="F2409" s="159"/>
      <c r="G2409" s="160"/>
      <c r="H2409" s="159"/>
      <c r="I2409" s="159"/>
      <c r="K2409" s="161"/>
      <c r="S2409" s="157"/>
    </row>
    <row r="2410" spans="1:19" s="158" customFormat="1" x14ac:dyDescent="0.2">
      <c r="A2410" s="157"/>
      <c r="E2410" s="159"/>
      <c r="F2410" s="159"/>
      <c r="G2410" s="160"/>
      <c r="H2410" s="159"/>
      <c r="I2410" s="159"/>
      <c r="K2410" s="161"/>
      <c r="S2410" s="157"/>
    </row>
    <row r="2411" spans="1:19" s="158" customFormat="1" x14ac:dyDescent="0.2">
      <c r="A2411" s="157"/>
      <c r="E2411" s="159"/>
      <c r="F2411" s="159"/>
      <c r="G2411" s="160"/>
      <c r="H2411" s="159"/>
      <c r="I2411" s="159"/>
      <c r="K2411" s="161"/>
      <c r="S2411" s="157"/>
    </row>
    <row r="2412" spans="1:19" s="158" customFormat="1" x14ac:dyDescent="0.2">
      <c r="A2412" s="157"/>
      <c r="E2412" s="159"/>
      <c r="F2412" s="159"/>
      <c r="G2412" s="160"/>
      <c r="H2412" s="159"/>
      <c r="I2412" s="159"/>
      <c r="K2412" s="161"/>
      <c r="S2412" s="157"/>
    </row>
    <row r="2413" spans="1:19" s="158" customFormat="1" x14ac:dyDescent="0.2">
      <c r="A2413" s="157"/>
      <c r="E2413" s="159"/>
      <c r="F2413" s="159"/>
      <c r="G2413" s="160"/>
      <c r="H2413" s="159"/>
      <c r="I2413" s="159"/>
      <c r="K2413" s="161"/>
      <c r="S2413" s="157"/>
    </row>
    <row r="2414" spans="1:19" s="158" customFormat="1" x14ac:dyDescent="0.2">
      <c r="A2414" s="157"/>
      <c r="E2414" s="159"/>
      <c r="F2414" s="159"/>
      <c r="G2414" s="160"/>
      <c r="H2414" s="159"/>
      <c r="I2414" s="159"/>
      <c r="K2414" s="161"/>
      <c r="S2414" s="157"/>
    </row>
    <row r="2415" spans="1:19" s="158" customFormat="1" x14ac:dyDescent="0.2">
      <c r="A2415" s="157"/>
      <c r="E2415" s="159"/>
      <c r="F2415" s="159"/>
      <c r="G2415" s="160"/>
      <c r="H2415" s="159"/>
      <c r="I2415" s="159"/>
      <c r="K2415" s="161"/>
      <c r="S2415" s="157"/>
    </row>
    <row r="2416" spans="1:19" s="158" customFormat="1" x14ac:dyDescent="0.2">
      <c r="A2416" s="157"/>
      <c r="E2416" s="159"/>
      <c r="F2416" s="159"/>
      <c r="G2416" s="160"/>
      <c r="H2416" s="159"/>
      <c r="I2416" s="159"/>
      <c r="K2416" s="161"/>
      <c r="S2416" s="157"/>
    </row>
    <row r="2417" spans="1:19" s="158" customFormat="1" x14ac:dyDescent="0.2">
      <c r="A2417" s="157"/>
      <c r="E2417" s="159"/>
      <c r="F2417" s="159"/>
      <c r="G2417" s="160"/>
      <c r="H2417" s="159"/>
      <c r="I2417" s="159"/>
      <c r="K2417" s="161"/>
      <c r="S2417" s="157"/>
    </row>
    <row r="2418" spans="1:19" s="158" customFormat="1" x14ac:dyDescent="0.2">
      <c r="A2418" s="157"/>
      <c r="E2418" s="159"/>
      <c r="F2418" s="159"/>
      <c r="G2418" s="160"/>
      <c r="H2418" s="159"/>
      <c r="I2418" s="159"/>
      <c r="K2418" s="161"/>
      <c r="S2418" s="157"/>
    </row>
    <row r="2419" spans="1:19" s="158" customFormat="1" x14ac:dyDescent="0.2">
      <c r="A2419" s="157"/>
      <c r="E2419" s="159"/>
      <c r="F2419" s="159"/>
      <c r="G2419" s="160"/>
      <c r="H2419" s="159"/>
      <c r="I2419" s="159"/>
      <c r="K2419" s="161"/>
      <c r="S2419" s="157"/>
    </row>
    <row r="2420" spans="1:19" s="158" customFormat="1" x14ac:dyDescent="0.2">
      <c r="A2420" s="157"/>
      <c r="E2420" s="159"/>
      <c r="F2420" s="159"/>
      <c r="G2420" s="160"/>
      <c r="H2420" s="159"/>
      <c r="I2420" s="159"/>
      <c r="K2420" s="161"/>
      <c r="S2420" s="157"/>
    </row>
    <row r="2421" spans="1:19" s="158" customFormat="1" x14ac:dyDescent="0.2">
      <c r="A2421" s="157"/>
      <c r="E2421" s="159"/>
      <c r="F2421" s="159"/>
      <c r="G2421" s="160"/>
      <c r="H2421" s="159"/>
      <c r="I2421" s="159"/>
      <c r="K2421" s="161"/>
      <c r="S2421" s="157"/>
    </row>
    <row r="2422" spans="1:19" s="158" customFormat="1" x14ac:dyDescent="0.2">
      <c r="A2422" s="157"/>
      <c r="E2422" s="159"/>
      <c r="F2422" s="159"/>
      <c r="G2422" s="160"/>
      <c r="H2422" s="159"/>
      <c r="I2422" s="159"/>
      <c r="K2422" s="161"/>
      <c r="S2422" s="157"/>
    </row>
    <row r="2423" spans="1:19" s="158" customFormat="1" x14ac:dyDescent="0.2">
      <c r="A2423" s="157"/>
      <c r="E2423" s="159"/>
      <c r="F2423" s="159"/>
      <c r="G2423" s="160"/>
      <c r="H2423" s="159"/>
      <c r="I2423" s="159"/>
      <c r="K2423" s="161"/>
      <c r="S2423" s="157"/>
    </row>
    <row r="2424" spans="1:19" s="158" customFormat="1" x14ac:dyDescent="0.2">
      <c r="A2424" s="157"/>
      <c r="E2424" s="159"/>
      <c r="F2424" s="159"/>
      <c r="G2424" s="160"/>
      <c r="H2424" s="159"/>
      <c r="I2424" s="159"/>
      <c r="K2424" s="161"/>
      <c r="S2424" s="157"/>
    </row>
    <row r="2425" spans="1:19" s="158" customFormat="1" x14ac:dyDescent="0.2">
      <c r="A2425" s="157"/>
      <c r="E2425" s="159"/>
      <c r="F2425" s="159"/>
      <c r="G2425" s="160"/>
      <c r="H2425" s="159"/>
      <c r="I2425" s="159"/>
      <c r="K2425" s="161"/>
      <c r="S2425" s="157"/>
    </row>
    <row r="2426" spans="1:19" s="158" customFormat="1" x14ac:dyDescent="0.2">
      <c r="A2426" s="157"/>
      <c r="E2426" s="159"/>
      <c r="F2426" s="159"/>
      <c r="G2426" s="160"/>
      <c r="H2426" s="159"/>
      <c r="I2426" s="159"/>
      <c r="K2426" s="161"/>
      <c r="S2426" s="157"/>
    </row>
    <row r="2427" spans="1:19" s="158" customFormat="1" x14ac:dyDescent="0.2">
      <c r="A2427" s="157"/>
      <c r="E2427" s="159"/>
      <c r="F2427" s="159"/>
      <c r="G2427" s="160"/>
      <c r="H2427" s="159"/>
      <c r="I2427" s="159"/>
      <c r="K2427" s="161"/>
      <c r="S2427" s="157"/>
    </row>
    <row r="2428" spans="1:19" s="158" customFormat="1" x14ac:dyDescent="0.2">
      <c r="A2428" s="157"/>
      <c r="E2428" s="159"/>
      <c r="F2428" s="159"/>
      <c r="G2428" s="160"/>
      <c r="H2428" s="159"/>
      <c r="I2428" s="159"/>
      <c r="K2428" s="161"/>
      <c r="S2428" s="157"/>
    </row>
    <row r="2429" spans="1:19" s="158" customFormat="1" x14ac:dyDescent="0.2">
      <c r="A2429" s="157"/>
      <c r="E2429" s="159"/>
      <c r="F2429" s="159"/>
      <c r="G2429" s="160"/>
      <c r="H2429" s="159"/>
      <c r="I2429" s="159"/>
      <c r="K2429" s="161"/>
      <c r="S2429" s="157"/>
    </row>
    <row r="2430" spans="1:19" s="158" customFormat="1" x14ac:dyDescent="0.2">
      <c r="A2430" s="157"/>
      <c r="E2430" s="159"/>
      <c r="F2430" s="159"/>
      <c r="G2430" s="160"/>
      <c r="H2430" s="159"/>
      <c r="I2430" s="159"/>
      <c r="K2430" s="161"/>
      <c r="S2430" s="157"/>
    </row>
    <row r="2431" spans="1:19" s="158" customFormat="1" x14ac:dyDescent="0.2">
      <c r="A2431" s="157"/>
      <c r="E2431" s="159"/>
      <c r="F2431" s="159"/>
      <c r="G2431" s="160"/>
      <c r="H2431" s="159"/>
      <c r="I2431" s="159"/>
      <c r="K2431" s="161"/>
      <c r="S2431" s="157"/>
    </row>
    <row r="2432" spans="1:19" s="158" customFormat="1" x14ac:dyDescent="0.2">
      <c r="A2432" s="157"/>
      <c r="E2432" s="159"/>
      <c r="F2432" s="159"/>
      <c r="G2432" s="160"/>
      <c r="H2432" s="159"/>
      <c r="I2432" s="159"/>
      <c r="K2432" s="161"/>
      <c r="S2432" s="157"/>
    </row>
    <row r="2433" spans="1:19" s="158" customFormat="1" x14ac:dyDescent="0.2">
      <c r="A2433" s="157"/>
      <c r="E2433" s="159"/>
      <c r="F2433" s="159"/>
      <c r="G2433" s="160"/>
      <c r="H2433" s="159"/>
      <c r="I2433" s="159"/>
      <c r="K2433" s="161"/>
      <c r="S2433" s="157"/>
    </row>
    <row r="2434" spans="1:19" s="158" customFormat="1" x14ac:dyDescent="0.2">
      <c r="A2434" s="157"/>
      <c r="E2434" s="159"/>
      <c r="F2434" s="159"/>
      <c r="G2434" s="160"/>
      <c r="H2434" s="159"/>
      <c r="I2434" s="159"/>
      <c r="K2434" s="161"/>
      <c r="S2434" s="157"/>
    </row>
    <row r="2435" spans="1:19" s="158" customFormat="1" x14ac:dyDescent="0.2">
      <c r="A2435" s="157"/>
      <c r="E2435" s="159"/>
      <c r="F2435" s="159"/>
      <c r="G2435" s="160"/>
      <c r="H2435" s="159"/>
      <c r="I2435" s="159"/>
      <c r="K2435" s="161"/>
      <c r="S2435" s="157"/>
    </row>
    <row r="2436" spans="1:19" s="158" customFormat="1" x14ac:dyDescent="0.2">
      <c r="A2436" s="157"/>
      <c r="E2436" s="159"/>
      <c r="F2436" s="159"/>
      <c r="G2436" s="160"/>
      <c r="H2436" s="159"/>
      <c r="I2436" s="159"/>
      <c r="K2436" s="161"/>
      <c r="S2436" s="157"/>
    </row>
    <row r="2437" spans="1:19" s="158" customFormat="1" x14ac:dyDescent="0.2">
      <c r="A2437" s="157"/>
      <c r="E2437" s="159"/>
      <c r="F2437" s="159"/>
      <c r="G2437" s="160"/>
      <c r="H2437" s="159"/>
      <c r="I2437" s="159"/>
      <c r="K2437" s="161"/>
      <c r="S2437" s="157"/>
    </row>
    <row r="2438" spans="1:19" s="158" customFormat="1" x14ac:dyDescent="0.2">
      <c r="A2438" s="157"/>
      <c r="E2438" s="159"/>
      <c r="F2438" s="159"/>
      <c r="G2438" s="160"/>
      <c r="H2438" s="159"/>
      <c r="I2438" s="159"/>
      <c r="K2438" s="161"/>
      <c r="S2438" s="157"/>
    </row>
    <row r="2439" spans="1:19" s="158" customFormat="1" x14ac:dyDescent="0.2">
      <c r="A2439" s="157"/>
      <c r="E2439" s="159"/>
      <c r="F2439" s="159"/>
      <c r="G2439" s="160"/>
      <c r="H2439" s="159"/>
      <c r="I2439" s="159"/>
      <c r="K2439" s="161"/>
      <c r="S2439" s="157"/>
    </row>
    <row r="2440" spans="1:19" s="158" customFormat="1" x14ac:dyDescent="0.2">
      <c r="A2440" s="157"/>
      <c r="E2440" s="159"/>
      <c r="F2440" s="159"/>
      <c r="G2440" s="160"/>
      <c r="H2440" s="159"/>
      <c r="I2440" s="159"/>
      <c r="K2440" s="161"/>
      <c r="S2440" s="157"/>
    </row>
    <row r="2441" spans="1:19" s="158" customFormat="1" x14ac:dyDescent="0.2">
      <c r="A2441" s="157"/>
      <c r="E2441" s="159"/>
      <c r="F2441" s="159"/>
      <c r="G2441" s="160"/>
      <c r="H2441" s="159"/>
      <c r="I2441" s="159"/>
      <c r="K2441" s="161"/>
      <c r="S2441" s="157"/>
    </row>
    <row r="2442" spans="1:19" s="158" customFormat="1" x14ac:dyDescent="0.2">
      <c r="A2442" s="157"/>
      <c r="E2442" s="159"/>
      <c r="F2442" s="159"/>
      <c r="G2442" s="160"/>
      <c r="H2442" s="159"/>
      <c r="I2442" s="159"/>
      <c r="K2442" s="161"/>
      <c r="S2442" s="157"/>
    </row>
    <row r="2443" spans="1:19" s="158" customFormat="1" x14ac:dyDescent="0.2">
      <c r="A2443" s="157"/>
      <c r="E2443" s="159"/>
      <c r="F2443" s="159"/>
      <c r="G2443" s="160"/>
      <c r="H2443" s="159"/>
      <c r="I2443" s="159"/>
      <c r="K2443" s="161"/>
      <c r="S2443" s="157"/>
    </row>
    <row r="2444" spans="1:19" s="158" customFormat="1" x14ac:dyDescent="0.2">
      <c r="A2444" s="157"/>
      <c r="E2444" s="159"/>
      <c r="F2444" s="159"/>
      <c r="G2444" s="160"/>
      <c r="H2444" s="159"/>
      <c r="I2444" s="159"/>
      <c r="K2444" s="161"/>
      <c r="S2444" s="157"/>
    </row>
    <row r="2445" spans="1:19" s="158" customFormat="1" x14ac:dyDescent="0.2">
      <c r="A2445" s="157"/>
      <c r="E2445" s="159"/>
      <c r="F2445" s="159"/>
      <c r="G2445" s="160"/>
      <c r="H2445" s="159"/>
      <c r="I2445" s="159"/>
      <c r="K2445" s="161"/>
      <c r="S2445" s="157"/>
    </row>
    <row r="2446" spans="1:19" s="158" customFormat="1" x14ac:dyDescent="0.2">
      <c r="A2446" s="157"/>
      <c r="E2446" s="159"/>
      <c r="F2446" s="159"/>
      <c r="G2446" s="160"/>
      <c r="H2446" s="159"/>
      <c r="I2446" s="159"/>
      <c r="K2446" s="161"/>
      <c r="S2446" s="157"/>
    </row>
    <row r="2447" spans="1:19" s="158" customFormat="1" x14ac:dyDescent="0.2">
      <c r="A2447" s="157"/>
      <c r="E2447" s="159"/>
      <c r="F2447" s="159"/>
      <c r="G2447" s="160"/>
      <c r="H2447" s="159"/>
      <c r="I2447" s="159"/>
      <c r="K2447" s="161"/>
      <c r="S2447" s="157"/>
    </row>
    <row r="2448" spans="1:19" s="158" customFormat="1" x14ac:dyDescent="0.2">
      <c r="A2448" s="157"/>
      <c r="E2448" s="159"/>
      <c r="F2448" s="159"/>
      <c r="G2448" s="160"/>
      <c r="H2448" s="159"/>
      <c r="I2448" s="159"/>
      <c r="K2448" s="161"/>
      <c r="S2448" s="157"/>
    </row>
    <row r="2449" spans="1:19" s="158" customFormat="1" x14ac:dyDescent="0.2">
      <c r="A2449" s="157"/>
      <c r="E2449" s="159"/>
      <c r="F2449" s="159"/>
      <c r="G2449" s="160"/>
      <c r="H2449" s="159"/>
      <c r="I2449" s="159"/>
      <c r="K2449" s="161"/>
      <c r="S2449" s="157"/>
    </row>
    <row r="2450" spans="1:19" s="158" customFormat="1" x14ac:dyDescent="0.2">
      <c r="A2450" s="157"/>
      <c r="E2450" s="159"/>
      <c r="F2450" s="159"/>
      <c r="G2450" s="160"/>
      <c r="H2450" s="159"/>
      <c r="I2450" s="159"/>
      <c r="K2450" s="161"/>
      <c r="S2450" s="157"/>
    </row>
    <row r="2451" spans="1:19" s="158" customFormat="1" x14ac:dyDescent="0.2">
      <c r="A2451" s="157"/>
      <c r="E2451" s="159"/>
      <c r="F2451" s="159"/>
      <c r="G2451" s="160"/>
      <c r="H2451" s="159"/>
      <c r="I2451" s="159"/>
      <c r="K2451" s="161"/>
      <c r="S2451" s="157"/>
    </row>
    <row r="2452" spans="1:19" s="158" customFormat="1" x14ac:dyDescent="0.2">
      <c r="A2452" s="157"/>
      <c r="E2452" s="159"/>
      <c r="F2452" s="159"/>
      <c r="G2452" s="160"/>
      <c r="H2452" s="159"/>
      <c r="I2452" s="159"/>
      <c r="K2452" s="161"/>
      <c r="S2452" s="157"/>
    </row>
    <row r="2453" spans="1:19" s="158" customFormat="1" x14ac:dyDescent="0.2">
      <c r="A2453" s="157"/>
      <c r="E2453" s="159"/>
      <c r="F2453" s="159"/>
      <c r="G2453" s="160"/>
      <c r="H2453" s="159"/>
      <c r="I2453" s="159"/>
      <c r="K2453" s="161"/>
      <c r="S2453" s="157"/>
    </row>
    <row r="2454" spans="1:19" s="158" customFormat="1" x14ac:dyDescent="0.2">
      <c r="A2454" s="157"/>
      <c r="E2454" s="159"/>
      <c r="F2454" s="159"/>
      <c r="G2454" s="160"/>
      <c r="H2454" s="159"/>
      <c r="I2454" s="159"/>
      <c r="K2454" s="161"/>
      <c r="S2454" s="157"/>
    </row>
    <row r="2455" spans="1:19" s="158" customFormat="1" x14ac:dyDescent="0.2">
      <c r="A2455" s="157"/>
      <c r="E2455" s="159"/>
      <c r="F2455" s="159"/>
      <c r="G2455" s="160"/>
      <c r="H2455" s="159"/>
      <c r="I2455" s="159"/>
      <c r="K2455" s="161"/>
      <c r="S2455" s="157"/>
    </row>
    <row r="2456" spans="1:19" s="158" customFormat="1" x14ac:dyDescent="0.2">
      <c r="A2456" s="157"/>
      <c r="E2456" s="159"/>
      <c r="F2456" s="159"/>
      <c r="G2456" s="160"/>
      <c r="H2456" s="159"/>
      <c r="I2456" s="159"/>
      <c r="K2456" s="161"/>
      <c r="S2456" s="157"/>
    </row>
    <row r="2457" spans="1:19" s="158" customFormat="1" x14ac:dyDescent="0.2">
      <c r="A2457" s="157"/>
      <c r="E2457" s="159"/>
      <c r="F2457" s="159"/>
      <c r="G2457" s="160"/>
      <c r="H2457" s="159"/>
      <c r="I2457" s="159"/>
      <c r="K2457" s="161"/>
      <c r="S2457" s="157"/>
    </row>
    <row r="2458" spans="1:19" s="158" customFormat="1" x14ac:dyDescent="0.2">
      <c r="A2458" s="157"/>
      <c r="E2458" s="159"/>
      <c r="F2458" s="159"/>
      <c r="G2458" s="160"/>
      <c r="H2458" s="159"/>
      <c r="I2458" s="159"/>
      <c r="K2458" s="161"/>
      <c r="S2458" s="157"/>
    </row>
    <row r="2459" spans="1:19" s="158" customFormat="1" x14ac:dyDescent="0.2">
      <c r="A2459" s="157"/>
      <c r="E2459" s="159"/>
      <c r="F2459" s="159"/>
      <c r="G2459" s="160"/>
      <c r="H2459" s="159"/>
      <c r="I2459" s="159"/>
      <c r="K2459" s="161"/>
      <c r="S2459" s="157"/>
    </row>
    <row r="2460" spans="1:19" s="158" customFormat="1" x14ac:dyDescent="0.2">
      <c r="A2460" s="157"/>
      <c r="E2460" s="159"/>
      <c r="F2460" s="159"/>
      <c r="G2460" s="160"/>
      <c r="H2460" s="159"/>
      <c r="I2460" s="159"/>
      <c r="K2460" s="161"/>
      <c r="S2460" s="157"/>
    </row>
    <row r="2461" spans="1:19" s="158" customFormat="1" x14ac:dyDescent="0.2">
      <c r="A2461" s="157"/>
      <c r="E2461" s="159"/>
      <c r="F2461" s="159"/>
      <c r="G2461" s="160"/>
      <c r="H2461" s="159"/>
      <c r="I2461" s="159"/>
      <c r="K2461" s="161"/>
      <c r="S2461" s="157"/>
    </row>
    <row r="2462" spans="1:19" s="158" customFormat="1" x14ac:dyDescent="0.2">
      <c r="A2462" s="157"/>
      <c r="E2462" s="159"/>
      <c r="F2462" s="159"/>
      <c r="G2462" s="160"/>
      <c r="H2462" s="159"/>
      <c r="I2462" s="159"/>
      <c r="K2462" s="161"/>
      <c r="S2462" s="157"/>
    </row>
    <row r="2463" spans="1:19" s="158" customFormat="1" x14ac:dyDescent="0.2">
      <c r="A2463" s="157"/>
      <c r="E2463" s="159"/>
      <c r="F2463" s="159"/>
      <c r="G2463" s="160"/>
      <c r="H2463" s="159"/>
      <c r="I2463" s="159"/>
      <c r="K2463" s="161"/>
      <c r="S2463" s="157"/>
    </row>
    <row r="2464" spans="1:19" s="158" customFormat="1" x14ac:dyDescent="0.2">
      <c r="A2464" s="157"/>
      <c r="E2464" s="159"/>
      <c r="F2464" s="159"/>
      <c r="G2464" s="160"/>
      <c r="H2464" s="159"/>
      <c r="I2464" s="159"/>
      <c r="K2464" s="161"/>
      <c r="S2464" s="157"/>
    </row>
    <row r="2465" spans="1:19" s="158" customFormat="1" x14ac:dyDescent="0.2">
      <c r="A2465" s="157"/>
      <c r="E2465" s="159"/>
      <c r="F2465" s="159"/>
      <c r="G2465" s="160"/>
      <c r="H2465" s="159"/>
      <c r="I2465" s="159"/>
      <c r="K2465" s="161"/>
      <c r="S2465" s="157"/>
    </row>
    <row r="2466" spans="1:19" s="158" customFormat="1" x14ac:dyDescent="0.2">
      <c r="A2466" s="157"/>
      <c r="E2466" s="159"/>
      <c r="F2466" s="159"/>
      <c r="G2466" s="160"/>
      <c r="H2466" s="159"/>
      <c r="I2466" s="159"/>
      <c r="K2466" s="161"/>
      <c r="S2466" s="157"/>
    </row>
    <row r="2467" spans="1:19" s="158" customFormat="1" x14ac:dyDescent="0.2">
      <c r="A2467" s="157"/>
      <c r="E2467" s="159"/>
      <c r="F2467" s="159"/>
      <c r="G2467" s="160"/>
      <c r="H2467" s="159"/>
      <c r="I2467" s="159"/>
      <c r="K2467" s="161"/>
      <c r="S2467" s="157"/>
    </row>
    <row r="2468" spans="1:19" s="158" customFormat="1" x14ac:dyDescent="0.2">
      <c r="A2468" s="157"/>
      <c r="E2468" s="159"/>
      <c r="F2468" s="159"/>
      <c r="G2468" s="160"/>
      <c r="H2468" s="159"/>
      <c r="I2468" s="159"/>
      <c r="K2468" s="161"/>
      <c r="S2468" s="157"/>
    </row>
    <row r="2469" spans="1:19" s="158" customFormat="1" x14ac:dyDescent="0.2">
      <c r="A2469" s="157"/>
      <c r="E2469" s="159"/>
      <c r="F2469" s="159"/>
      <c r="G2469" s="160"/>
      <c r="H2469" s="159"/>
      <c r="I2469" s="159"/>
      <c r="K2469" s="161"/>
      <c r="S2469" s="157"/>
    </row>
    <row r="2470" spans="1:19" s="158" customFormat="1" x14ac:dyDescent="0.2">
      <c r="A2470" s="157"/>
      <c r="E2470" s="159"/>
      <c r="F2470" s="159"/>
      <c r="G2470" s="160"/>
      <c r="H2470" s="159"/>
      <c r="I2470" s="159"/>
      <c r="K2470" s="161"/>
      <c r="S2470" s="157"/>
    </row>
    <row r="2471" spans="1:19" s="158" customFormat="1" x14ac:dyDescent="0.2">
      <c r="A2471" s="157"/>
      <c r="E2471" s="159"/>
      <c r="F2471" s="159"/>
      <c r="G2471" s="160"/>
      <c r="H2471" s="159"/>
      <c r="I2471" s="159"/>
      <c r="K2471" s="161"/>
      <c r="S2471" s="157"/>
    </row>
    <row r="2472" spans="1:19" s="158" customFormat="1" x14ac:dyDescent="0.2">
      <c r="A2472" s="157"/>
      <c r="E2472" s="159"/>
      <c r="F2472" s="159"/>
      <c r="G2472" s="160"/>
      <c r="H2472" s="159"/>
      <c r="I2472" s="159"/>
      <c r="K2472" s="161"/>
      <c r="S2472" s="157"/>
    </row>
    <row r="2473" spans="1:19" s="158" customFormat="1" x14ac:dyDescent="0.2">
      <c r="A2473" s="157"/>
      <c r="E2473" s="159"/>
      <c r="F2473" s="159"/>
      <c r="G2473" s="160"/>
      <c r="H2473" s="159"/>
      <c r="I2473" s="159"/>
      <c r="K2473" s="161"/>
      <c r="S2473" s="157"/>
    </row>
    <row r="2474" spans="1:19" s="158" customFormat="1" x14ac:dyDescent="0.2">
      <c r="A2474" s="157"/>
      <c r="E2474" s="159"/>
      <c r="F2474" s="159"/>
      <c r="G2474" s="160"/>
      <c r="H2474" s="159"/>
      <c r="I2474" s="159"/>
      <c r="K2474" s="161"/>
      <c r="S2474" s="157"/>
    </row>
    <row r="2475" spans="1:19" s="158" customFormat="1" x14ac:dyDescent="0.2">
      <c r="A2475" s="157"/>
      <c r="E2475" s="159"/>
      <c r="F2475" s="159"/>
      <c r="G2475" s="160"/>
      <c r="H2475" s="159"/>
      <c r="I2475" s="159"/>
      <c r="K2475" s="161"/>
      <c r="S2475" s="157"/>
    </row>
    <row r="2476" spans="1:19" s="158" customFormat="1" x14ac:dyDescent="0.2">
      <c r="A2476" s="157"/>
      <c r="E2476" s="159"/>
      <c r="F2476" s="159"/>
      <c r="G2476" s="160"/>
      <c r="H2476" s="159"/>
      <c r="I2476" s="159"/>
      <c r="K2476" s="161"/>
      <c r="S2476" s="157"/>
    </row>
    <row r="2477" spans="1:19" s="158" customFormat="1" x14ac:dyDescent="0.2">
      <c r="A2477" s="157"/>
      <c r="E2477" s="159"/>
      <c r="F2477" s="159"/>
      <c r="G2477" s="160"/>
      <c r="H2477" s="159"/>
      <c r="I2477" s="159"/>
      <c r="K2477" s="161"/>
      <c r="S2477" s="157"/>
    </row>
    <row r="2478" spans="1:19" s="158" customFormat="1" x14ac:dyDescent="0.2">
      <c r="A2478" s="157"/>
      <c r="E2478" s="159"/>
      <c r="F2478" s="159"/>
      <c r="G2478" s="160"/>
      <c r="H2478" s="159"/>
      <c r="I2478" s="159"/>
      <c r="K2478" s="161"/>
      <c r="S2478" s="157"/>
    </row>
    <row r="2479" spans="1:19" s="158" customFormat="1" x14ac:dyDescent="0.2">
      <c r="A2479" s="157"/>
      <c r="E2479" s="159"/>
      <c r="F2479" s="159"/>
      <c r="G2479" s="160"/>
      <c r="H2479" s="159"/>
      <c r="I2479" s="159"/>
      <c r="K2479" s="161"/>
      <c r="S2479" s="157"/>
    </row>
    <row r="2480" spans="1:19" s="158" customFormat="1" x14ac:dyDescent="0.2">
      <c r="A2480" s="157"/>
      <c r="E2480" s="159"/>
      <c r="F2480" s="159"/>
      <c r="G2480" s="160"/>
      <c r="H2480" s="159"/>
      <c r="I2480" s="159"/>
      <c r="K2480" s="161"/>
      <c r="S2480" s="157"/>
    </row>
    <row r="2481" spans="1:19" s="158" customFormat="1" x14ac:dyDescent="0.2">
      <c r="A2481" s="157"/>
      <c r="E2481" s="159"/>
      <c r="F2481" s="159"/>
      <c r="G2481" s="160"/>
      <c r="H2481" s="159"/>
      <c r="I2481" s="159"/>
      <c r="K2481" s="161"/>
      <c r="S2481" s="157"/>
    </row>
    <row r="2482" spans="1:19" s="158" customFormat="1" x14ac:dyDescent="0.2">
      <c r="A2482" s="157"/>
      <c r="E2482" s="159"/>
      <c r="F2482" s="159"/>
      <c r="G2482" s="160"/>
      <c r="H2482" s="159"/>
      <c r="I2482" s="159"/>
      <c r="K2482" s="161"/>
      <c r="S2482" s="157"/>
    </row>
    <row r="2483" spans="1:19" s="158" customFormat="1" x14ac:dyDescent="0.2">
      <c r="A2483" s="157"/>
      <c r="E2483" s="159"/>
      <c r="F2483" s="159"/>
      <c r="G2483" s="160"/>
      <c r="H2483" s="159"/>
      <c r="I2483" s="159"/>
      <c r="K2483" s="161"/>
      <c r="S2483" s="157"/>
    </row>
    <row r="2484" spans="1:19" s="158" customFormat="1" x14ac:dyDescent="0.2">
      <c r="A2484" s="157"/>
      <c r="E2484" s="159"/>
      <c r="F2484" s="159"/>
      <c r="G2484" s="160"/>
      <c r="H2484" s="159"/>
      <c r="I2484" s="159"/>
      <c r="K2484" s="161"/>
      <c r="S2484" s="157"/>
    </row>
    <row r="2485" spans="1:19" s="158" customFormat="1" x14ac:dyDescent="0.2">
      <c r="A2485" s="157"/>
      <c r="E2485" s="159"/>
      <c r="F2485" s="159"/>
      <c r="G2485" s="160"/>
      <c r="H2485" s="159"/>
      <c r="I2485" s="159"/>
      <c r="K2485" s="161"/>
      <c r="S2485" s="157"/>
    </row>
    <row r="2486" spans="1:19" s="158" customFormat="1" x14ac:dyDescent="0.2">
      <c r="A2486" s="157"/>
      <c r="E2486" s="159"/>
      <c r="F2486" s="159"/>
      <c r="G2486" s="160"/>
      <c r="H2486" s="159"/>
      <c r="I2486" s="159"/>
      <c r="K2486" s="161"/>
      <c r="S2486" s="157"/>
    </row>
    <row r="2487" spans="1:19" s="158" customFormat="1" x14ac:dyDescent="0.2">
      <c r="A2487" s="157"/>
      <c r="E2487" s="159"/>
      <c r="F2487" s="159"/>
      <c r="G2487" s="160"/>
      <c r="H2487" s="159"/>
      <c r="I2487" s="159"/>
      <c r="K2487" s="161"/>
      <c r="S2487" s="157"/>
    </row>
    <row r="2488" spans="1:19" s="158" customFormat="1" x14ac:dyDescent="0.2">
      <c r="A2488" s="157"/>
      <c r="E2488" s="159"/>
      <c r="F2488" s="159"/>
      <c r="G2488" s="160"/>
      <c r="H2488" s="159"/>
      <c r="I2488" s="159"/>
      <c r="K2488" s="161"/>
      <c r="S2488" s="157"/>
    </row>
    <row r="2489" spans="1:19" s="158" customFormat="1" x14ac:dyDescent="0.2">
      <c r="A2489" s="157"/>
      <c r="E2489" s="159"/>
      <c r="F2489" s="159"/>
      <c r="G2489" s="160"/>
      <c r="H2489" s="159"/>
      <c r="I2489" s="159"/>
      <c r="K2489" s="161"/>
      <c r="S2489" s="157"/>
    </row>
    <row r="2490" spans="1:19" s="158" customFormat="1" x14ac:dyDescent="0.2">
      <c r="A2490" s="157"/>
      <c r="E2490" s="159"/>
      <c r="F2490" s="159"/>
      <c r="G2490" s="160"/>
      <c r="H2490" s="159"/>
      <c r="I2490" s="159"/>
      <c r="K2490" s="161"/>
      <c r="S2490" s="157"/>
    </row>
    <row r="2491" spans="1:19" s="158" customFormat="1" x14ac:dyDescent="0.2">
      <c r="A2491" s="157"/>
      <c r="E2491" s="159"/>
      <c r="F2491" s="159"/>
      <c r="G2491" s="160"/>
      <c r="H2491" s="159"/>
      <c r="I2491" s="159"/>
      <c r="K2491" s="161"/>
      <c r="S2491" s="157"/>
    </row>
    <row r="2492" spans="1:19" s="158" customFormat="1" x14ac:dyDescent="0.2">
      <c r="A2492" s="157"/>
      <c r="E2492" s="159"/>
      <c r="F2492" s="159"/>
      <c r="G2492" s="160"/>
      <c r="H2492" s="159"/>
      <c r="I2492" s="159"/>
      <c r="K2492" s="161"/>
      <c r="S2492" s="157"/>
    </row>
    <row r="2493" spans="1:19" s="158" customFormat="1" x14ac:dyDescent="0.2">
      <c r="A2493" s="157"/>
      <c r="E2493" s="159"/>
      <c r="F2493" s="159"/>
      <c r="G2493" s="160"/>
      <c r="H2493" s="159"/>
      <c r="I2493" s="159"/>
      <c r="K2493" s="161"/>
      <c r="S2493" s="157"/>
    </row>
    <row r="2494" spans="1:19" s="158" customFormat="1" x14ac:dyDescent="0.2">
      <c r="A2494" s="157"/>
      <c r="E2494" s="159"/>
      <c r="F2494" s="159"/>
      <c r="G2494" s="160"/>
      <c r="H2494" s="159"/>
      <c r="I2494" s="159"/>
      <c r="K2494" s="161"/>
      <c r="S2494" s="157"/>
    </row>
    <row r="2495" spans="1:19" s="158" customFormat="1" x14ac:dyDescent="0.2">
      <c r="A2495" s="157"/>
      <c r="E2495" s="159"/>
      <c r="F2495" s="159"/>
      <c r="G2495" s="160"/>
      <c r="H2495" s="159"/>
      <c r="I2495" s="159"/>
      <c r="K2495" s="161"/>
      <c r="S2495" s="157"/>
    </row>
    <row r="2496" spans="1:19" s="158" customFormat="1" x14ac:dyDescent="0.2">
      <c r="A2496" s="157"/>
      <c r="E2496" s="159"/>
      <c r="F2496" s="159"/>
      <c r="G2496" s="160"/>
      <c r="H2496" s="159"/>
      <c r="I2496" s="159"/>
      <c r="K2496" s="161"/>
      <c r="S2496" s="157"/>
    </row>
    <row r="2497" spans="1:19" s="158" customFormat="1" x14ac:dyDescent="0.2">
      <c r="A2497" s="157"/>
      <c r="E2497" s="159"/>
      <c r="F2497" s="159"/>
      <c r="G2497" s="160"/>
      <c r="H2497" s="159"/>
      <c r="I2497" s="159"/>
      <c r="K2497" s="161"/>
      <c r="S2497" s="157"/>
    </row>
    <row r="2498" spans="1:19" s="158" customFormat="1" x14ac:dyDescent="0.2">
      <c r="A2498" s="157"/>
      <c r="E2498" s="159"/>
      <c r="F2498" s="159"/>
      <c r="G2498" s="160"/>
      <c r="H2498" s="159"/>
      <c r="I2498" s="159"/>
      <c r="K2498" s="161"/>
      <c r="S2498" s="157"/>
    </row>
    <row r="2499" spans="1:19" s="158" customFormat="1" x14ac:dyDescent="0.2">
      <c r="A2499" s="157"/>
      <c r="E2499" s="159"/>
      <c r="F2499" s="159"/>
      <c r="G2499" s="160"/>
      <c r="H2499" s="159"/>
      <c r="I2499" s="159"/>
      <c r="K2499" s="161"/>
      <c r="S2499" s="157"/>
    </row>
    <row r="2500" spans="1:19" s="158" customFormat="1" x14ac:dyDescent="0.2">
      <c r="A2500" s="157"/>
      <c r="E2500" s="159"/>
      <c r="F2500" s="159"/>
      <c r="G2500" s="160"/>
      <c r="H2500" s="159"/>
      <c r="I2500" s="159"/>
      <c r="K2500" s="161"/>
      <c r="S2500" s="157"/>
    </row>
    <row r="2501" spans="1:19" s="158" customFormat="1" x14ac:dyDescent="0.2">
      <c r="A2501" s="157"/>
      <c r="E2501" s="159"/>
      <c r="F2501" s="159"/>
      <c r="G2501" s="160"/>
      <c r="H2501" s="159"/>
      <c r="I2501" s="159"/>
      <c r="K2501" s="161"/>
      <c r="S2501" s="157"/>
    </row>
    <row r="2502" spans="1:19" s="158" customFormat="1" x14ac:dyDescent="0.2">
      <c r="A2502" s="157"/>
      <c r="E2502" s="159"/>
      <c r="F2502" s="159"/>
      <c r="G2502" s="160"/>
      <c r="H2502" s="159"/>
      <c r="I2502" s="159"/>
      <c r="K2502" s="161"/>
      <c r="S2502" s="157"/>
    </row>
    <row r="2503" spans="1:19" s="158" customFormat="1" x14ac:dyDescent="0.2">
      <c r="A2503" s="157"/>
      <c r="E2503" s="159"/>
      <c r="F2503" s="159"/>
      <c r="G2503" s="160"/>
      <c r="H2503" s="159"/>
      <c r="I2503" s="159"/>
      <c r="K2503" s="161"/>
      <c r="S2503" s="157"/>
    </row>
    <row r="2504" spans="1:19" s="158" customFormat="1" x14ac:dyDescent="0.2">
      <c r="A2504" s="157"/>
      <c r="E2504" s="159"/>
      <c r="F2504" s="159"/>
      <c r="G2504" s="160"/>
      <c r="H2504" s="159"/>
      <c r="I2504" s="159"/>
      <c r="K2504" s="161"/>
      <c r="S2504" s="157"/>
    </row>
    <row r="2505" spans="1:19" s="158" customFormat="1" x14ac:dyDescent="0.2">
      <c r="A2505" s="157"/>
      <c r="E2505" s="159"/>
      <c r="F2505" s="159"/>
      <c r="G2505" s="160"/>
      <c r="H2505" s="159"/>
      <c r="I2505" s="159"/>
      <c r="K2505" s="161"/>
      <c r="S2505" s="157"/>
    </row>
    <row r="2506" spans="1:19" s="158" customFormat="1" x14ac:dyDescent="0.2">
      <c r="A2506" s="157"/>
      <c r="E2506" s="159"/>
      <c r="F2506" s="159"/>
      <c r="G2506" s="160"/>
      <c r="H2506" s="159"/>
      <c r="I2506" s="159"/>
      <c r="K2506" s="161"/>
      <c r="S2506" s="157"/>
    </row>
    <row r="2507" spans="1:19" s="158" customFormat="1" x14ac:dyDescent="0.2">
      <c r="A2507" s="157"/>
      <c r="E2507" s="159"/>
      <c r="F2507" s="159"/>
      <c r="G2507" s="160"/>
      <c r="H2507" s="159"/>
      <c r="I2507" s="159"/>
      <c r="K2507" s="161"/>
      <c r="S2507" s="157"/>
    </row>
    <row r="2508" spans="1:19" s="158" customFormat="1" x14ac:dyDescent="0.2">
      <c r="A2508" s="157"/>
      <c r="E2508" s="159"/>
      <c r="F2508" s="159"/>
      <c r="G2508" s="160"/>
      <c r="H2508" s="159"/>
      <c r="I2508" s="159"/>
      <c r="K2508" s="161"/>
      <c r="S2508" s="157"/>
    </row>
    <row r="2509" spans="1:19" s="158" customFormat="1" x14ac:dyDescent="0.2">
      <c r="A2509" s="157"/>
      <c r="E2509" s="159"/>
      <c r="F2509" s="159"/>
      <c r="G2509" s="160"/>
      <c r="H2509" s="159"/>
      <c r="I2509" s="159"/>
      <c r="K2509" s="161"/>
      <c r="S2509" s="157"/>
    </row>
    <row r="2510" spans="1:19" s="158" customFormat="1" x14ac:dyDescent="0.2">
      <c r="A2510" s="157"/>
      <c r="E2510" s="159"/>
      <c r="F2510" s="159"/>
      <c r="G2510" s="160"/>
      <c r="H2510" s="159"/>
      <c r="I2510" s="159"/>
      <c r="K2510" s="161"/>
      <c r="S2510" s="157"/>
    </row>
    <row r="2511" spans="1:19" s="158" customFormat="1" x14ac:dyDescent="0.2">
      <c r="A2511" s="157"/>
      <c r="E2511" s="159"/>
      <c r="F2511" s="159"/>
      <c r="G2511" s="160"/>
      <c r="H2511" s="159"/>
      <c r="I2511" s="159"/>
      <c r="K2511" s="161"/>
      <c r="S2511" s="157"/>
    </row>
    <row r="2512" spans="1:19" s="158" customFormat="1" x14ac:dyDescent="0.2">
      <c r="A2512" s="157"/>
      <c r="E2512" s="159"/>
      <c r="F2512" s="159"/>
      <c r="G2512" s="160"/>
      <c r="H2512" s="159"/>
      <c r="I2512" s="159"/>
      <c r="K2512" s="161"/>
      <c r="S2512" s="157"/>
    </row>
    <row r="2513" spans="1:19" s="158" customFormat="1" x14ac:dyDescent="0.2">
      <c r="A2513" s="157"/>
      <c r="E2513" s="159"/>
      <c r="F2513" s="159"/>
      <c r="G2513" s="160"/>
      <c r="H2513" s="159"/>
      <c r="I2513" s="159"/>
      <c r="K2513" s="161"/>
      <c r="S2513" s="157"/>
    </row>
    <row r="2514" spans="1:19" s="158" customFormat="1" x14ac:dyDescent="0.2">
      <c r="A2514" s="157"/>
      <c r="E2514" s="159"/>
      <c r="F2514" s="159"/>
      <c r="G2514" s="160"/>
      <c r="H2514" s="159"/>
      <c r="I2514" s="159"/>
      <c r="K2514" s="161"/>
      <c r="S2514" s="157"/>
    </row>
    <row r="2515" spans="1:19" s="158" customFormat="1" x14ac:dyDescent="0.2">
      <c r="A2515" s="157"/>
      <c r="E2515" s="159"/>
      <c r="F2515" s="159"/>
      <c r="G2515" s="160"/>
      <c r="H2515" s="159"/>
      <c r="I2515" s="159"/>
      <c r="K2515" s="161"/>
      <c r="S2515" s="157"/>
    </row>
    <row r="2516" spans="1:19" s="158" customFormat="1" x14ac:dyDescent="0.2">
      <c r="A2516" s="157"/>
      <c r="E2516" s="159"/>
      <c r="F2516" s="159"/>
      <c r="G2516" s="160"/>
      <c r="H2516" s="159"/>
      <c r="I2516" s="159"/>
      <c r="K2516" s="161"/>
      <c r="S2516" s="157"/>
    </row>
    <row r="2517" spans="1:19" s="158" customFormat="1" x14ac:dyDescent="0.2">
      <c r="A2517" s="157"/>
      <c r="E2517" s="159"/>
      <c r="F2517" s="159"/>
      <c r="G2517" s="160"/>
      <c r="H2517" s="159"/>
      <c r="I2517" s="159"/>
      <c r="K2517" s="161"/>
      <c r="S2517" s="157"/>
    </row>
    <row r="2518" spans="1:19" s="158" customFormat="1" x14ac:dyDescent="0.2">
      <c r="A2518" s="157"/>
      <c r="E2518" s="159"/>
      <c r="F2518" s="159"/>
      <c r="G2518" s="160"/>
      <c r="H2518" s="159"/>
      <c r="I2518" s="159"/>
      <c r="K2518" s="161"/>
      <c r="S2518" s="157"/>
    </row>
    <row r="2519" spans="1:19" s="158" customFormat="1" x14ac:dyDescent="0.2">
      <c r="A2519" s="157"/>
      <c r="E2519" s="159"/>
      <c r="F2519" s="159"/>
      <c r="G2519" s="160"/>
      <c r="H2519" s="159"/>
      <c r="I2519" s="159"/>
      <c r="K2519" s="161"/>
      <c r="S2519" s="157"/>
    </row>
    <row r="2520" spans="1:19" s="158" customFormat="1" x14ac:dyDescent="0.2">
      <c r="A2520" s="157"/>
      <c r="E2520" s="159"/>
      <c r="F2520" s="159"/>
      <c r="G2520" s="160"/>
      <c r="H2520" s="159"/>
      <c r="I2520" s="159"/>
      <c r="K2520" s="161"/>
      <c r="S2520" s="157"/>
    </row>
    <row r="2521" spans="1:19" s="158" customFormat="1" x14ac:dyDescent="0.2">
      <c r="A2521" s="157"/>
      <c r="E2521" s="159"/>
      <c r="F2521" s="159"/>
      <c r="G2521" s="160"/>
      <c r="H2521" s="159"/>
      <c r="I2521" s="159"/>
      <c r="K2521" s="161"/>
      <c r="S2521" s="157"/>
    </row>
    <row r="2522" spans="1:19" s="158" customFormat="1" x14ac:dyDescent="0.2">
      <c r="A2522" s="157"/>
      <c r="E2522" s="159"/>
      <c r="F2522" s="159"/>
      <c r="G2522" s="160"/>
      <c r="H2522" s="159"/>
      <c r="I2522" s="159"/>
      <c r="K2522" s="161"/>
      <c r="S2522" s="157"/>
    </row>
    <row r="2523" spans="1:19" s="158" customFormat="1" x14ac:dyDescent="0.2">
      <c r="A2523" s="157"/>
      <c r="E2523" s="159"/>
      <c r="F2523" s="159"/>
      <c r="G2523" s="160"/>
      <c r="H2523" s="159"/>
      <c r="I2523" s="159"/>
      <c r="K2523" s="161"/>
      <c r="S2523" s="157"/>
    </row>
    <row r="2524" spans="1:19" s="158" customFormat="1" x14ac:dyDescent="0.2">
      <c r="A2524" s="157"/>
      <c r="E2524" s="159"/>
      <c r="F2524" s="159"/>
      <c r="G2524" s="160"/>
      <c r="H2524" s="159"/>
      <c r="I2524" s="159"/>
      <c r="K2524" s="161"/>
      <c r="S2524" s="157"/>
    </row>
    <row r="2525" spans="1:19" s="158" customFormat="1" x14ac:dyDescent="0.2">
      <c r="A2525" s="157"/>
      <c r="E2525" s="159"/>
      <c r="F2525" s="159"/>
      <c r="G2525" s="160"/>
      <c r="H2525" s="159"/>
      <c r="I2525" s="159"/>
      <c r="K2525" s="161"/>
      <c r="S2525" s="157"/>
    </row>
    <row r="2526" spans="1:19" s="158" customFormat="1" x14ac:dyDescent="0.2">
      <c r="A2526" s="157"/>
      <c r="E2526" s="159"/>
      <c r="F2526" s="159"/>
      <c r="G2526" s="160"/>
      <c r="H2526" s="159"/>
      <c r="I2526" s="159"/>
      <c r="K2526" s="161"/>
      <c r="S2526" s="157"/>
    </row>
    <row r="2527" spans="1:19" s="158" customFormat="1" x14ac:dyDescent="0.2">
      <c r="A2527" s="157"/>
      <c r="E2527" s="159"/>
      <c r="F2527" s="159"/>
      <c r="G2527" s="160"/>
      <c r="H2527" s="159"/>
      <c r="I2527" s="159"/>
      <c r="K2527" s="161"/>
      <c r="S2527" s="157"/>
    </row>
    <row r="2528" spans="1:19" s="158" customFormat="1" x14ac:dyDescent="0.2">
      <c r="A2528" s="157"/>
      <c r="E2528" s="159"/>
      <c r="F2528" s="159"/>
      <c r="G2528" s="160"/>
      <c r="H2528" s="159"/>
      <c r="I2528" s="159"/>
      <c r="K2528" s="161"/>
      <c r="S2528" s="157"/>
    </row>
    <row r="2529" spans="1:19" s="158" customFormat="1" x14ac:dyDescent="0.2">
      <c r="A2529" s="157"/>
      <c r="E2529" s="159"/>
      <c r="F2529" s="159"/>
      <c r="G2529" s="160"/>
      <c r="H2529" s="159"/>
      <c r="I2529" s="159"/>
      <c r="K2529" s="161"/>
      <c r="S2529" s="157"/>
    </row>
    <row r="2530" spans="1:19" s="158" customFormat="1" x14ac:dyDescent="0.2">
      <c r="A2530" s="157"/>
      <c r="E2530" s="159"/>
      <c r="F2530" s="159"/>
      <c r="G2530" s="160"/>
      <c r="H2530" s="159"/>
      <c r="I2530" s="159"/>
      <c r="K2530" s="161"/>
      <c r="S2530" s="157"/>
    </row>
    <row r="2531" spans="1:19" s="158" customFormat="1" x14ac:dyDescent="0.2">
      <c r="A2531" s="157"/>
      <c r="E2531" s="159"/>
      <c r="F2531" s="159"/>
      <c r="G2531" s="160"/>
      <c r="H2531" s="159"/>
      <c r="I2531" s="159"/>
      <c r="K2531" s="161"/>
      <c r="S2531" s="157"/>
    </row>
    <row r="2532" spans="1:19" s="158" customFormat="1" x14ac:dyDescent="0.2">
      <c r="A2532" s="157"/>
      <c r="E2532" s="159"/>
      <c r="F2532" s="159"/>
      <c r="G2532" s="160"/>
      <c r="H2532" s="159"/>
      <c r="I2532" s="159"/>
      <c r="K2532" s="161"/>
      <c r="S2532" s="157"/>
    </row>
    <row r="2533" spans="1:19" s="158" customFormat="1" x14ac:dyDescent="0.2">
      <c r="A2533" s="157"/>
      <c r="E2533" s="159"/>
      <c r="F2533" s="159"/>
      <c r="G2533" s="160"/>
      <c r="H2533" s="159"/>
      <c r="I2533" s="159"/>
      <c r="K2533" s="161"/>
      <c r="S2533" s="157"/>
    </row>
    <row r="2534" spans="1:19" s="158" customFormat="1" x14ac:dyDescent="0.2">
      <c r="A2534" s="157"/>
      <c r="E2534" s="159"/>
      <c r="F2534" s="159"/>
      <c r="G2534" s="160"/>
      <c r="H2534" s="159"/>
      <c r="I2534" s="159"/>
      <c r="K2534" s="161"/>
      <c r="S2534" s="157"/>
    </row>
    <row r="2535" spans="1:19" s="158" customFormat="1" x14ac:dyDescent="0.2">
      <c r="A2535" s="157"/>
      <c r="E2535" s="159"/>
      <c r="F2535" s="159"/>
      <c r="G2535" s="160"/>
      <c r="H2535" s="159"/>
      <c r="I2535" s="159"/>
      <c r="K2535" s="161"/>
      <c r="S2535" s="157"/>
    </row>
    <row r="2536" spans="1:19" s="158" customFormat="1" x14ac:dyDescent="0.2">
      <c r="A2536" s="157"/>
      <c r="E2536" s="159"/>
      <c r="F2536" s="159"/>
      <c r="G2536" s="160"/>
      <c r="H2536" s="159"/>
      <c r="I2536" s="159"/>
      <c r="K2536" s="161"/>
      <c r="S2536" s="157"/>
    </row>
    <row r="2537" spans="1:19" s="158" customFormat="1" x14ac:dyDescent="0.2">
      <c r="A2537" s="157"/>
      <c r="E2537" s="159"/>
      <c r="F2537" s="159"/>
      <c r="G2537" s="160"/>
      <c r="H2537" s="159"/>
      <c r="I2537" s="159"/>
      <c r="K2537" s="161"/>
      <c r="S2537" s="157"/>
    </row>
    <row r="2538" spans="1:19" s="158" customFormat="1" x14ac:dyDescent="0.2">
      <c r="A2538" s="157"/>
      <c r="E2538" s="159"/>
      <c r="F2538" s="159"/>
      <c r="G2538" s="160"/>
      <c r="H2538" s="159"/>
      <c r="I2538" s="159"/>
      <c r="K2538" s="161"/>
      <c r="S2538" s="157"/>
    </row>
    <row r="2539" spans="1:19" s="158" customFormat="1" x14ac:dyDescent="0.2">
      <c r="A2539" s="157"/>
      <c r="E2539" s="159"/>
      <c r="F2539" s="159"/>
      <c r="G2539" s="160"/>
      <c r="H2539" s="159"/>
      <c r="I2539" s="159"/>
      <c r="K2539" s="161"/>
      <c r="S2539" s="157"/>
    </row>
    <row r="2540" spans="1:19" s="158" customFormat="1" x14ac:dyDescent="0.2">
      <c r="A2540" s="157"/>
      <c r="E2540" s="159"/>
      <c r="F2540" s="159"/>
      <c r="G2540" s="160"/>
      <c r="H2540" s="159"/>
      <c r="I2540" s="159"/>
      <c r="K2540" s="161"/>
      <c r="S2540" s="157"/>
    </row>
    <row r="2541" spans="1:19" s="158" customFormat="1" x14ac:dyDescent="0.2">
      <c r="A2541" s="157"/>
      <c r="E2541" s="159"/>
      <c r="F2541" s="159"/>
      <c r="G2541" s="160"/>
      <c r="H2541" s="159"/>
      <c r="I2541" s="159"/>
      <c r="K2541" s="161"/>
      <c r="S2541" s="157"/>
    </row>
    <row r="2542" spans="1:19" s="158" customFormat="1" x14ac:dyDescent="0.2">
      <c r="A2542" s="157"/>
      <c r="E2542" s="159"/>
      <c r="F2542" s="159"/>
      <c r="G2542" s="160"/>
      <c r="H2542" s="159"/>
      <c r="I2542" s="159"/>
      <c r="K2542" s="161"/>
      <c r="S2542" s="157"/>
    </row>
    <row r="2543" spans="1:19" s="158" customFormat="1" x14ac:dyDescent="0.2">
      <c r="A2543" s="157"/>
      <c r="E2543" s="159"/>
      <c r="F2543" s="159"/>
      <c r="G2543" s="160"/>
      <c r="H2543" s="159"/>
      <c r="I2543" s="159"/>
      <c r="K2543" s="161"/>
      <c r="S2543" s="157"/>
    </row>
    <row r="2544" spans="1:19" s="158" customFormat="1" x14ac:dyDescent="0.2">
      <c r="A2544" s="157"/>
      <c r="E2544" s="159"/>
      <c r="F2544" s="159"/>
      <c r="G2544" s="160"/>
      <c r="H2544" s="159"/>
      <c r="I2544" s="159"/>
      <c r="K2544" s="161"/>
      <c r="S2544" s="157"/>
    </row>
    <row r="2545" spans="1:19" s="158" customFormat="1" x14ac:dyDescent="0.2">
      <c r="A2545" s="157"/>
      <c r="E2545" s="159"/>
      <c r="F2545" s="159"/>
      <c r="G2545" s="160"/>
      <c r="H2545" s="159"/>
      <c r="I2545" s="159"/>
      <c r="K2545" s="161"/>
      <c r="S2545" s="157"/>
    </row>
    <row r="2546" spans="1:19" s="158" customFormat="1" x14ac:dyDescent="0.2">
      <c r="A2546" s="157"/>
      <c r="E2546" s="159"/>
      <c r="F2546" s="159"/>
      <c r="G2546" s="160"/>
      <c r="H2546" s="159"/>
      <c r="I2546" s="159"/>
      <c r="K2546" s="161"/>
      <c r="S2546" s="157"/>
    </row>
    <row r="2547" spans="1:19" s="158" customFormat="1" x14ac:dyDescent="0.2">
      <c r="A2547" s="157"/>
      <c r="E2547" s="159"/>
      <c r="F2547" s="159"/>
      <c r="G2547" s="160"/>
      <c r="H2547" s="159"/>
      <c r="I2547" s="159"/>
      <c r="K2547" s="161"/>
      <c r="S2547" s="157"/>
    </row>
    <row r="2548" spans="1:19" s="158" customFormat="1" x14ac:dyDescent="0.2">
      <c r="A2548" s="157"/>
      <c r="E2548" s="159"/>
      <c r="F2548" s="159"/>
      <c r="G2548" s="160"/>
      <c r="H2548" s="159"/>
      <c r="I2548" s="159"/>
      <c r="K2548" s="161"/>
      <c r="S2548" s="157"/>
    </row>
    <row r="2549" spans="1:19" s="158" customFormat="1" x14ac:dyDescent="0.2">
      <c r="A2549" s="157"/>
      <c r="E2549" s="159"/>
      <c r="F2549" s="159"/>
      <c r="G2549" s="160"/>
      <c r="H2549" s="159"/>
      <c r="I2549" s="159"/>
      <c r="K2549" s="161"/>
      <c r="S2549" s="157"/>
    </row>
    <row r="2550" spans="1:19" s="158" customFormat="1" x14ac:dyDescent="0.2">
      <c r="A2550" s="157"/>
      <c r="E2550" s="159"/>
      <c r="F2550" s="159"/>
      <c r="G2550" s="160"/>
      <c r="H2550" s="159"/>
      <c r="I2550" s="159"/>
      <c r="K2550" s="161"/>
      <c r="S2550" s="157"/>
    </row>
    <row r="2551" spans="1:19" s="158" customFormat="1" x14ac:dyDescent="0.2">
      <c r="A2551" s="157"/>
      <c r="E2551" s="159"/>
      <c r="F2551" s="159"/>
      <c r="G2551" s="160"/>
      <c r="H2551" s="159"/>
      <c r="I2551" s="159"/>
      <c r="K2551" s="161"/>
      <c r="S2551" s="157"/>
    </row>
    <row r="2552" spans="1:19" s="158" customFormat="1" x14ac:dyDescent="0.2">
      <c r="A2552" s="157"/>
      <c r="E2552" s="159"/>
      <c r="F2552" s="159"/>
      <c r="G2552" s="160"/>
      <c r="H2552" s="159"/>
      <c r="I2552" s="159"/>
      <c r="K2552" s="161"/>
      <c r="S2552" s="157"/>
    </row>
    <row r="2553" spans="1:19" s="158" customFormat="1" x14ac:dyDescent="0.2">
      <c r="A2553" s="157"/>
      <c r="E2553" s="159"/>
      <c r="F2553" s="159"/>
      <c r="G2553" s="160"/>
      <c r="H2553" s="159"/>
      <c r="I2553" s="159"/>
      <c r="K2553" s="161"/>
      <c r="S2553" s="157"/>
    </row>
    <row r="2554" spans="1:19" s="158" customFormat="1" x14ac:dyDescent="0.2">
      <c r="A2554" s="157"/>
      <c r="E2554" s="159"/>
      <c r="F2554" s="159"/>
      <c r="G2554" s="160"/>
      <c r="H2554" s="159"/>
      <c r="I2554" s="159"/>
      <c r="K2554" s="161"/>
      <c r="S2554" s="157"/>
    </row>
    <row r="2555" spans="1:19" s="158" customFormat="1" x14ac:dyDescent="0.2">
      <c r="A2555" s="157"/>
      <c r="E2555" s="159"/>
      <c r="F2555" s="159"/>
      <c r="G2555" s="160"/>
      <c r="H2555" s="159"/>
      <c r="I2555" s="159"/>
      <c r="K2555" s="161"/>
      <c r="S2555" s="157"/>
    </row>
    <row r="2556" spans="1:19" s="158" customFormat="1" x14ac:dyDescent="0.2">
      <c r="A2556" s="157"/>
      <c r="E2556" s="159"/>
      <c r="F2556" s="159"/>
      <c r="G2556" s="160"/>
      <c r="H2556" s="159"/>
      <c r="I2556" s="159"/>
      <c r="K2556" s="161"/>
      <c r="S2556" s="157"/>
    </row>
    <row r="2557" spans="1:19" s="158" customFormat="1" x14ac:dyDescent="0.2">
      <c r="A2557" s="157"/>
      <c r="E2557" s="159"/>
      <c r="F2557" s="159"/>
      <c r="G2557" s="160"/>
      <c r="H2557" s="159"/>
      <c r="I2557" s="159"/>
      <c r="K2557" s="161"/>
      <c r="S2557" s="157"/>
    </row>
    <row r="2558" spans="1:19" s="158" customFormat="1" x14ac:dyDescent="0.2">
      <c r="A2558" s="157"/>
      <c r="E2558" s="159"/>
      <c r="F2558" s="159"/>
      <c r="G2558" s="160"/>
      <c r="H2558" s="159"/>
      <c r="I2558" s="159"/>
      <c r="K2558" s="161"/>
      <c r="S2558" s="157"/>
    </row>
    <row r="2559" spans="1:19" s="158" customFormat="1" x14ac:dyDescent="0.2">
      <c r="A2559" s="157"/>
      <c r="E2559" s="159"/>
      <c r="F2559" s="159"/>
      <c r="G2559" s="160"/>
      <c r="H2559" s="159"/>
      <c r="I2559" s="159"/>
      <c r="K2559" s="161"/>
      <c r="S2559" s="157"/>
    </row>
    <row r="2560" spans="1:19" s="158" customFormat="1" x14ac:dyDescent="0.2">
      <c r="A2560" s="157"/>
      <c r="E2560" s="159"/>
      <c r="F2560" s="159"/>
      <c r="G2560" s="160"/>
      <c r="H2560" s="159"/>
      <c r="I2560" s="159"/>
      <c r="K2560" s="161"/>
      <c r="S2560" s="157"/>
    </row>
    <row r="2561" spans="1:19" s="158" customFormat="1" x14ac:dyDescent="0.2">
      <c r="A2561" s="157"/>
      <c r="E2561" s="159"/>
      <c r="F2561" s="159"/>
      <c r="G2561" s="160"/>
      <c r="H2561" s="159"/>
      <c r="I2561" s="159"/>
      <c r="K2561" s="161"/>
      <c r="S2561" s="157"/>
    </row>
    <row r="2562" spans="1:19" s="158" customFormat="1" x14ac:dyDescent="0.2">
      <c r="A2562" s="157"/>
      <c r="E2562" s="159"/>
      <c r="F2562" s="159"/>
      <c r="G2562" s="160"/>
      <c r="H2562" s="159"/>
      <c r="I2562" s="159"/>
      <c r="K2562" s="161"/>
      <c r="S2562" s="157"/>
    </row>
    <row r="2563" spans="1:19" s="158" customFormat="1" x14ac:dyDescent="0.2">
      <c r="A2563" s="157"/>
      <c r="E2563" s="159"/>
      <c r="F2563" s="159"/>
      <c r="G2563" s="160"/>
      <c r="H2563" s="159"/>
      <c r="I2563" s="159"/>
      <c r="K2563" s="161"/>
      <c r="S2563" s="157"/>
    </row>
    <row r="2564" spans="1:19" s="158" customFormat="1" x14ac:dyDescent="0.2">
      <c r="A2564" s="157"/>
      <c r="E2564" s="159"/>
      <c r="F2564" s="159"/>
      <c r="G2564" s="160"/>
      <c r="H2564" s="159"/>
      <c r="I2564" s="159"/>
      <c r="K2564" s="161"/>
      <c r="S2564" s="157"/>
    </row>
    <row r="2565" spans="1:19" s="158" customFormat="1" x14ac:dyDescent="0.2">
      <c r="A2565" s="157"/>
      <c r="E2565" s="159"/>
      <c r="F2565" s="159"/>
      <c r="G2565" s="160"/>
      <c r="H2565" s="159"/>
      <c r="I2565" s="159"/>
      <c r="K2565" s="161"/>
      <c r="S2565" s="157"/>
    </row>
    <row r="2566" spans="1:19" s="158" customFormat="1" x14ac:dyDescent="0.2">
      <c r="A2566" s="157"/>
      <c r="E2566" s="159"/>
      <c r="F2566" s="159"/>
      <c r="G2566" s="160"/>
      <c r="H2566" s="159"/>
      <c r="I2566" s="159"/>
      <c r="K2566" s="161"/>
      <c r="S2566" s="157"/>
    </row>
    <row r="2567" spans="1:19" s="158" customFormat="1" x14ac:dyDescent="0.2">
      <c r="A2567" s="157"/>
      <c r="E2567" s="159"/>
      <c r="F2567" s="159"/>
      <c r="G2567" s="160"/>
      <c r="H2567" s="159"/>
      <c r="I2567" s="159"/>
      <c r="K2567" s="161"/>
      <c r="S2567" s="157"/>
    </row>
    <row r="2568" spans="1:19" s="158" customFormat="1" x14ac:dyDescent="0.2">
      <c r="A2568" s="157"/>
      <c r="E2568" s="159"/>
      <c r="F2568" s="159"/>
      <c r="G2568" s="160"/>
      <c r="H2568" s="159"/>
      <c r="I2568" s="159"/>
      <c r="K2568" s="161"/>
      <c r="S2568" s="157"/>
    </row>
    <row r="2569" spans="1:19" s="158" customFormat="1" x14ac:dyDescent="0.2">
      <c r="A2569" s="157"/>
      <c r="E2569" s="159"/>
      <c r="F2569" s="159"/>
      <c r="G2569" s="160"/>
      <c r="H2569" s="159"/>
      <c r="I2569" s="159"/>
      <c r="K2569" s="161"/>
      <c r="S2569" s="157"/>
    </row>
    <row r="2570" spans="1:19" s="158" customFormat="1" x14ac:dyDescent="0.2">
      <c r="A2570" s="157"/>
      <c r="E2570" s="159"/>
      <c r="F2570" s="159"/>
      <c r="G2570" s="160"/>
      <c r="H2570" s="159"/>
      <c r="I2570" s="159"/>
      <c r="K2570" s="161"/>
      <c r="S2570" s="157"/>
    </row>
    <row r="2571" spans="1:19" s="158" customFormat="1" x14ac:dyDescent="0.2">
      <c r="A2571" s="157"/>
      <c r="E2571" s="159"/>
      <c r="F2571" s="159"/>
      <c r="G2571" s="160"/>
      <c r="H2571" s="159"/>
      <c r="I2571" s="159"/>
      <c r="K2571" s="161"/>
      <c r="S2571" s="157"/>
    </row>
    <row r="2572" spans="1:19" s="158" customFormat="1" x14ac:dyDescent="0.2">
      <c r="A2572" s="157"/>
      <c r="E2572" s="159"/>
      <c r="F2572" s="159"/>
      <c r="G2572" s="160"/>
      <c r="H2572" s="159"/>
      <c r="I2572" s="159"/>
      <c r="K2572" s="161"/>
      <c r="S2572" s="157"/>
    </row>
    <row r="2573" spans="1:19" s="158" customFormat="1" x14ac:dyDescent="0.2">
      <c r="A2573" s="157"/>
      <c r="E2573" s="159"/>
      <c r="F2573" s="159"/>
      <c r="G2573" s="160"/>
      <c r="H2573" s="159"/>
      <c r="I2573" s="159"/>
      <c r="K2573" s="161"/>
      <c r="S2573" s="157"/>
    </row>
    <row r="2574" spans="1:19" s="158" customFormat="1" x14ac:dyDescent="0.2">
      <c r="A2574" s="157"/>
      <c r="E2574" s="159"/>
      <c r="F2574" s="159"/>
      <c r="G2574" s="160"/>
      <c r="H2574" s="159"/>
      <c r="I2574" s="159"/>
      <c r="K2574" s="161"/>
      <c r="S2574" s="157"/>
    </row>
    <row r="2575" spans="1:19" s="158" customFormat="1" x14ac:dyDescent="0.2">
      <c r="A2575" s="157"/>
      <c r="E2575" s="159"/>
      <c r="F2575" s="159"/>
      <c r="G2575" s="160"/>
      <c r="H2575" s="159"/>
      <c r="I2575" s="159"/>
      <c r="K2575" s="161"/>
      <c r="S2575" s="157"/>
    </row>
    <row r="2576" spans="1:19" s="158" customFormat="1" x14ac:dyDescent="0.2">
      <c r="A2576" s="157"/>
      <c r="E2576" s="159"/>
      <c r="F2576" s="159"/>
      <c r="G2576" s="160"/>
      <c r="H2576" s="159"/>
      <c r="I2576" s="159"/>
      <c r="K2576" s="161"/>
      <c r="S2576" s="157"/>
    </row>
    <row r="2577" spans="1:19" s="158" customFormat="1" x14ac:dyDescent="0.2">
      <c r="A2577" s="157"/>
      <c r="E2577" s="159"/>
      <c r="F2577" s="159"/>
      <c r="G2577" s="160"/>
      <c r="H2577" s="159"/>
      <c r="I2577" s="159"/>
      <c r="K2577" s="161"/>
      <c r="S2577" s="157"/>
    </row>
    <row r="2578" spans="1:19" s="158" customFormat="1" x14ac:dyDescent="0.2">
      <c r="A2578" s="157"/>
      <c r="E2578" s="159"/>
      <c r="F2578" s="159"/>
      <c r="G2578" s="160"/>
      <c r="H2578" s="159"/>
      <c r="I2578" s="159"/>
      <c r="K2578" s="161"/>
      <c r="S2578" s="157"/>
    </row>
    <row r="2579" spans="1:19" s="158" customFormat="1" x14ac:dyDescent="0.2">
      <c r="A2579" s="157"/>
      <c r="E2579" s="159"/>
      <c r="F2579" s="159"/>
      <c r="G2579" s="160"/>
      <c r="H2579" s="159"/>
      <c r="I2579" s="159"/>
      <c r="K2579" s="161"/>
      <c r="S2579" s="157"/>
    </row>
    <row r="2580" spans="1:19" s="158" customFormat="1" x14ac:dyDescent="0.2">
      <c r="A2580" s="157"/>
      <c r="E2580" s="159"/>
      <c r="F2580" s="159"/>
      <c r="G2580" s="160"/>
      <c r="H2580" s="159"/>
      <c r="I2580" s="159"/>
      <c r="K2580" s="161"/>
      <c r="S2580" s="157"/>
    </row>
    <row r="2581" spans="1:19" s="158" customFormat="1" x14ac:dyDescent="0.2">
      <c r="A2581" s="157"/>
      <c r="E2581" s="159"/>
      <c r="F2581" s="159"/>
      <c r="G2581" s="160"/>
      <c r="H2581" s="159"/>
      <c r="I2581" s="159"/>
      <c r="K2581" s="161"/>
      <c r="S2581" s="157"/>
    </row>
    <row r="2582" spans="1:19" s="158" customFormat="1" x14ac:dyDescent="0.2">
      <c r="A2582" s="157"/>
      <c r="E2582" s="159"/>
      <c r="F2582" s="159"/>
      <c r="G2582" s="160"/>
      <c r="H2582" s="159"/>
      <c r="I2582" s="159"/>
      <c r="K2582" s="161"/>
      <c r="S2582" s="157"/>
    </row>
    <row r="2583" spans="1:19" s="158" customFormat="1" x14ac:dyDescent="0.2">
      <c r="A2583" s="157"/>
      <c r="E2583" s="159"/>
      <c r="F2583" s="159"/>
      <c r="G2583" s="160"/>
      <c r="H2583" s="159"/>
      <c r="I2583" s="159"/>
      <c r="K2583" s="161"/>
      <c r="S2583" s="157"/>
    </row>
    <row r="2584" spans="1:19" s="158" customFormat="1" x14ac:dyDescent="0.2">
      <c r="A2584" s="157"/>
      <c r="E2584" s="159"/>
      <c r="F2584" s="159"/>
      <c r="G2584" s="160"/>
      <c r="H2584" s="159"/>
      <c r="I2584" s="159"/>
      <c r="K2584" s="161"/>
      <c r="S2584" s="157"/>
    </row>
    <row r="2585" spans="1:19" s="158" customFormat="1" x14ac:dyDescent="0.2">
      <c r="A2585" s="157"/>
      <c r="E2585" s="159"/>
      <c r="F2585" s="159"/>
      <c r="G2585" s="160"/>
      <c r="H2585" s="159"/>
      <c r="I2585" s="159"/>
      <c r="K2585" s="161"/>
      <c r="S2585" s="157"/>
    </row>
    <row r="2586" spans="1:19" s="158" customFormat="1" x14ac:dyDescent="0.2">
      <c r="A2586" s="157"/>
      <c r="E2586" s="159"/>
      <c r="F2586" s="159"/>
      <c r="G2586" s="160"/>
      <c r="H2586" s="159"/>
      <c r="I2586" s="159"/>
      <c r="K2586" s="161"/>
      <c r="S2586" s="157"/>
    </row>
    <row r="2587" spans="1:19" s="158" customFormat="1" x14ac:dyDescent="0.2">
      <c r="A2587" s="157"/>
      <c r="E2587" s="159"/>
      <c r="F2587" s="159"/>
      <c r="G2587" s="160"/>
      <c r="H2587" s="159"/>
      <c r="I2587" s="159"/>
      <c r="K2587" s="161"/>
      <c r="S2587" s="157"/>
    </row>
    <row r="2588" spans="1:19" s="158" customFormat="1" x14ac:dyDescent="0.2">
      <c r="A2588" s="157"/>
      <c r="E2588" s="159"/>
      <c r="F2588" s="159"/>
      <c r="G2588" s="160"/>
      <c r="H2588" s="159"/>
      <c r="I2588" s="159"/>
      <c r="K2588" s="161"/>
      <c r="S2588" s="157"/>
    </row>
    <row r="2589" spans="1:19" s="158" customFormat="1" x14ac:dyDescent="0.2">
      <c r="A2589" s="157"/>
      <c r="E2589" s="159"/>
      <c r="F2589" s="159"/>
      <c r="G2589" s="160"/>
      <c r="H2589" s="159"/>
      <c r="I2589" s="159"/>
      <c r="K2589" s="161"/>
      <c r="S2589" s="157"/>
    </row>
    <row r="2590" spans="1:19" s="158" customFormat="1" x14ac:dyDescent="0.2">
      <c r="A2590" s="157"/>
      <c r="E2590" s="159"/>
      <c r="F2590" s="159"/>
      <c r="G2590" s="160"/>
      <c r="H2590" s="159"/>
      <c r="I2590" s="159"/>
      <c r="K2590" s="161"/>
      <c r="S2590" s="157"/>
    </row>
    <row r="2591" spans="1:19" s="158" customFormat="1" x14ac:dyDescent="0.2">
      <c r="A2591" s="157"/>
      <c r="E2591" s="159"/>
      <c r="F2591" s="159"/>
      <c r="G2591" s="160"/>
      <c r="H2591" s="159"/>
      <c r="I2591" s="159"/>
      <c r="K2591" s="161"/>
      <c r="S2591" s="157"/>
    </row>
    <row r="2592" spans="1:19" s="158" customFormat="1" x14ac:dyDescent="0.2">
      <c r="A2592" s="157"/>
      <c r="E2592" s="159"/>
      <c r="F2592" s="159"/>
      <c r="G2592" s="160"/>
      <c r="H2592" s="159"/>
      <c r="I2592" s="159"/>
      <c r="K2592" s="161"/>
      <c r="S2592" s="157"/>
    </row>
    <row r="2593" spans="1:19" s="158" customFormat="1" x14ac:dyDescent="0.2">
      <c r="A2593" s="157"/>
      <c r="E2593" s="159"/>
      <c r="F2593" s="159"/>
      <c r="G2593" s="160"/>
      <c r="H2593" s="159"/>
      <c r="I2593" s="159"/>
      <c r="K2593" s="161"/>
      <c r="S2593" s="157"/>
    </row>
    <row r="2594" spans="1:19" s="158" customFormat="1" x14ac:dyDescent="0.2">
      <c r="A2594" s="157"/>
      <c r="E2594" s="159"/>
      <c r="F2594" s="159"/>
      <c r="G2594" s="160"/>
      <c r="H2594" s="159"/>
      <c r="I2594" s="159"/>
      <c r="K2594" s="161"/>
      <c r="S2594" s="157"/>
    </row>
    <row r="2595" spans="1:19" s="158" customFormat="1" x14ac:dyDescent="0.2">
      <c r="A2595" s="157"/>
      <c r="E2595" s="159"/>
      <c r="F2595" s="159"/>
      <c r="G2595" s="160"/>
      <c r="H2595" s="159"/>
      <c r="I2595" s="159"/>
      <c r="K2595" s="161"/>
      <c r="S2595" s="157"/>
    </row>
    <row r="2596" spans="1:19" s="158" customFormat="1" x14ac:dyDescent="0.2">
      <c r="A2596" s="157"/>
      <c r="E2596" s="159"/>
      <c r="F2596" s="159"/>
      <c r="G2596" s="160"/>
      <c r="H2596" s="159"/>
      <c r="I2596" s="159"/>
      <c r="K2596" s="161"/>
      <c r="S2596" s="157"/>
    </row>
    <row r="2597" spans="1:19" s="158" customFormat="1" x14ac:dyDescent="0.2">
      <c r="A2597" s="157"/>
      <c r="E2597" s="159"/>
      <c r="F2597" s="159"/>
      <c r="G2597" s="160"/>
      <c r="H2597" s="159"/>
      <c r="I2597" s="159"/>
      <c r="K2597" s="161"/>
      <c r="S2597" s="157"/>
    </row>
    <row r="2598" spans="1:19" s="158" customFormat="1" x14ac:dyDescent="0.2">
      <c r="A2598" s="157"/>
      <c r="E2598" s="159"/>
      <c r="F2598" s="159"/>
      <c r="G2598" s="160"/>
      <c r="H2598" s="159"/>
      <c r="I2598" s="159"/>
      <c r="K2598" s="161"/>
      <c r="S2598" s="157"/>
    </row>
    <row r="2599" spans="1:19" s="158" customFormat="1" x14ac:dyDescent="0.2">
      <c r="A2599" s="157"/>
      <c r="E2599" s="159"/>
      <c r="F2599" s="159"/>
      <c r="G2599" s="160"/>
      <c r="H2599" s="159"/>
      <c r="I2599" s="159"/>
      <c r="K2599" s="161"/>
      <c r="S2599" s="157"/>
    </row>
    <row r="2600" spans="1:19" s="158" customFormat="1" x14ac:dyDescent="0.2">
      <c r="A2600" s="157"/>
      <c r="E2600" s="159"/>
      <c r="F2600" s="159"/>
      <c r="G2600" s="160"/>
      <c r="H2600" s="159"/>
      <c r="I2600" s="159"/>
      <c r="K2600" s="161"/>
      <c r="S2600" s="157"/>
    </row>
    <row r="2601" spans="1:19" s="158" customFormat="1" x14ac:dyDescent="0.2">
      <c r="A2601" s="157"/>
      <c r="E2601" s="159"/>
      <c r="F2601" s="159"/>
      <c r="G2601" s="160"/>
      <c r="H2601" s="159"/>
      <c r="I2601" s="159"/>
      <c r="K2601" s="161"/>
      <c r="S2601" s="157"/>
    </row>
    <row r="2602" spans="1:19" s="158" customFormat="1" x14ac:dyDescent="0.2">
      <c r="A2602" s="157"/>
      <c r="E2602" s="159"/>
      <c r="F2602" s="159"/>
      <c r="G2602" s="160"/>
      <c r="H2602" s="159"/>
      <c r="I2602" s="159"/>
      <c r="K2602" s="161"/>
      <c r="S2602" s="157"/>
    </row>
    <row r="2603" spans="1:19" s="158" customFormat="1" x14ac:dyDescent="0.2">
      <c r="A2603" s="157"/>
      <c r="E2603" s="159"/>
      <c r="F2603" s="159"/>
      <c r="G2603" s="160"/>
      <c r="H2603" s="159"/>
      <c r="I2603" s="159"/>
      <c r="K2603" s="161"/>
      <c r="S2603" s="157"/>
    </row>
    <row r="2604" spans="1:19" s="158" customFormat="1" x14ac:dyDescent="0.2">
      <c r="A2604" s="157"/>
      <c r="E2604" s="159"/>
      <c r="F2604" s="159"/>
      <c r="G2604" s="160"/>
      <c r="H2604" s="159"/>
      <c r="I2604" s="159"/>
      <c r="K2604" s="161"/>
      <c r="S2604" s="157"/>
    </row>
    <row r="2605" spans="1:19" s="158" customFormat="1" x14ac:dyDescent="0.2">
      <c r="A2605" s="157"/>
      <c r="E2605" s="159"/>
      <c r="F2605" s="159"/>
      <c r="G2605" s="160"/>
      <c r="H2605" s="159"/>
      <c r="I2605" s="159"/>
      <c r="K2605" s="161"/>
      <c r="S2605" s="157"/>
    </row>
    <row r="2606" spans="1:19" s="158" customFormat="1" x14ac:dyDescent="0.2">
      <c r="A2606" s="157"/>
      <c r="E2606" s="159"/>
      <c r="F2606" s="159"/>
      <c r="G2606" s="160"/>
      <c r="H2606" s="159"/>
      <c r="I2606" s="159"/>
      <c r="K2606" s="161"/>
      <c r="S2606" s="157"/>
    </row>
    <row r="2607" spans="1:19" s="158" customFormat="1" x14ac:dyDescent="0.2">
      <c r="A2607" s="157"/>
      <c r="E2607" s="159"/>
      <c r="F2607" s="159"/>
      <c r="G2607" s="160"/>
      <c r="H2607" s="159"/>
      <c r="I2607" s="159"/>
      <c r="K2607" s="161"/>
      <c r="S2607" s="157"/>
    </row>
    <row r="2608" spans="1:19" s="158" customFormat="1" x14ac:dyDescent="0.2">
      <c r="A2608" s="157"/>
      <c r="E2608" s="159"/>
      <c r="F2608" s="159"/>
      <c r="G2608" s="160"/>
      <c r="H2608" s="159"/>
      <c r="I2608" s="159"/>
      <c r="K2608" s="161"/>
      <c r="S2608" s="157"/>
    </row>
    <row r="2609" spans="1:19" s="158" customFormat="1" x14ac:dyDescent="0.2">
      <c r="A2609" s="157"/>
      <c r="E2609" s="159"/>
      <c r="F2609" s="159"/>
      <c r="G2609" s="160"/>
      <c r="H2609" s="159"/>
      <c r="I2609" s="159"/>
      <c r="K2609" s="161"/>
      <c r="S2609" s="157"/>
    </row>
    <row r="2610" spans="1:19" s="158" customFormat="1" x14ac:dyDescent="0.2">
      <c r="A2610" s="157"/>
      <c r="E2610" s="159"/>
      <c r="F2610" s="159"/>
      <c r="G2610" s="160"/>
      <c r="H2610" s="159"/>
      <c r="I2610" s="159"/>
      <c r="K2610" s="161"/>
      <c r="S2610" s="157"/>
    </row>
    <row r="2611" spans="1:19" s="158" customFormat="1" x14ac:dyDescent="0.2">
      <c r="A2611" s="157"/>
      <c r="E2611" s="159"/>
      <c r="F2611" s="159"/>
      <c r="G2611" s="160"/>
      <c r="H2611" s="159"/>
      <c r="I2611" s="159"/>
      <c r="K2611" s="161"/>
      <c r="S2611" s="157"/>
    </row>
    <row r="2612" spans="1:19" s="158" customFormat="1" x14ac:dyDescent="0.2">
      <c r="A2612" s="157"/>
      <c r="E2612" s="159"/>
      <c r="F2612" s="159"/>
      <c r="G2612" s="160"/>
      <c r="H2612" s="159"/>
      <c r="I2612" s="159"/>
      <c r="K2612" s="161"/>
      <c r="S2612" s="157"/>
    </row>
    <row r="2613" spans="1:19" s="158" customFormat="1" x14ac:dyDescent="0.2">
      <c r="A2613" s="157"/>
      <c r="E2613" s="159"/>
      <c r="F2613" s="159"/>
      <c r="G2613" s="160"/>
      <c r="H2613" s="159"/>
      <c r="I2613" s="159"/>
      <c r="K2613" s="161"/>
      <c r="S2613" s="157"/>
    </row>
    <row r="2614" spans="1:19" s="158" customFormat="1" x14ac:dyDescent="0.2">
      <c r="A2614" s="157"/>
      <c r="E2614" s="159"/>
      <c r="F2614" s="159"/>
      <c r="G2614" s="160"/>
      <c r="H2614" s="159"/>
      <c r="I2614" s="159"/>
      <c r="K2614" s="161"/>
      <c r="S2614" s="157"/>
    </row>
    <row r="2615" spans="1:19" s="158" customFormat="1" x14ac:dyDescent="0.2">
      <c r="A2615" s="157"/>
      <c r="E2615" s="159"/>
      <c r="F2615" s="159"/>
      <c r="G2615" s="160"/>
      <c r="H2615" s="159"/>
      <c r="I2615" s="159"/>
      <c r="K2615" s="161"/>
      <c r="S2615" s="157"/>
    </row>
    <row r="2616" spans="1:19" s="158" customFormat="1" x14ac:dyDescent="0.2">
      <c r="A2616" s="157"/>
      <c r="E2616" s="159"/>
      <c r="F2616" s="159"/>
      <c r="G2616" s="160"/>
      <c r="H2616" s="159"/>
      <c r="I2616" s="159"/>
      <c r="K2616" s="161"/>
      <c r="S2616" s="157"/>
    </row>
    <row r="2617" spans="1:19" s="158" customFormat="1" x14ac:dyDescent="0.2">
      <c r="A2617" s="157"/>
      <c r="E2617" s="159"/>
      <c r="F2617" s="159"/>
      <c r="G2617" s="160"/>
      <c r="H2617" s="159"/>
      <c r="I2617" s="159"/>
      <c r="K2617" s="161"/>
      <c r="S2617" s="157"/>
    </row>
    <row r="2618" spans="1:19" s="158" customFormat="1" x14ac:dyDescent="0.2">
      <c r="A2618" s="157"/>
      <c r="E2618" s="159"/>
      <c r="F2618" s="159"/>
      <c r="G2618" s="160"/>
      <c r="H2618" s="159"/>
      <c r="I2618" s="159"/>
      <c r="K2618" s="161"/>
      <c r="S2618" s="157"/>
    </row>
    <row r="2619" spans="1:19" s="158" customFormat="1" x14ac:dyDescent="0.2">
      <c r="A2619" s="157"/>
      <c r="E2619" s="159"/>
      <c r="F2619" s="159"/>
      <c r="G2619" s="160"/>
      <c r="H2619" s="159"/>
      <c r="I2619" s="159"/>
      <c r="K2619" s="161"/>
      <c r="S2619" s="157"/>
    </row>
    <row r="2620" spans="1:19" s="158" customFormat="1" x14ac:dyDescent="0.2">
      <c r="A2620" s="157"/>
      <c r="E2620" s="159"/>
      <c r="F2620" s="159"/>
      <c r="G2620" s="160"/>
      <c r="H2620" s="159"/>
      <c r="I2620" s="159"/>
      <c r="K2620" s="161"/>
      <c r="S2620" s="157"/>
    </row>
    <row r="2621" spans="1:19" s="158" customFormat="1" x14ac:dyDescent="0.2">
      <c r="A2621" s="157"/>
      <c r="E2621" s="159"/>
      <c r="F2621" s="159"/>
      <c r="G2621" s="160"/>
      <c r="H2621" s="159"/>
      <c r="I2621" s="159"/>
      <c r="K2621" s="161"/>
      <c r="S2621" s="157"/>
    </row>
    <row r="2622" spans="1:19" s="158" customFormat="1" x14ac:dyDescent="0.2">
      <c r="A2622" s="157"/>
      <c r="E2622" s="159"/>
      <c r="F2622" s="159"/>
      <c r="G2622" s="160"/>
      <c r="H2622" s="159"/>
      <c r="I2622" s="159"/>
      <c r="K2622" s="161"/>
      <c r="S2622" s="157"/>
    </row>
    <row r="2623" spans="1:19" s="158" customFormat="1" x14ac:dyDescent="0.2">
      <c r="A2623" s="157"/>
      <c r="E2623" s="159"/>
      <c r="F2623" s="159"/>
      <c r="G2623" s="160"/>
      <c r="H2623" s="159"/>
      <c r="I2623" s="159"/>
      <c r="K2623" s="161"/>
      <c r="S2623" s="157"/>
    </row>
    <row r="2624" spans="1:19" s="158" customFormat="1" x14ac:dyDescent="0.2">
      <c r="A2624" s="157"/>
      <c r="E2624" s="159"/>
      <c r="F2624" s="159"/>
      <c r="G2624" s="160"/>
      <c r="H2624" s="159"/>
      <c r="I2624" s="159"/>
      <c r="K2624" s="161"/>
      <c r="S2624" s="157"/>
    </row>
    <row r="2625" spans="1:19" s="158" customFormat="1" x14ac:dyDescent="0.2">
      <c r="A2625" s="157"/>
      <c r="E2625" s="159"/>
      <c r="F2625" s="159"/>
      <c r="G2625" s="160"/>
      <c r="H2625" s="159"/>
      <c r="I2625" s="159"/>
      <c r="K2625" s="161"/>
      <c r="S2625" s="157"/>
    </row>
    <row r="2626" spans="1:19" s="158" customFormat="1" x14ac:dyDescent="0.2">
      <c r="A2626" s="157"/>
      <c r="E2626" s="159"/>
      <c r="F2626" s="159"/>
      <c r="G2626" s="160"/>
      <c r="H2626" s="159"/>
      <c r="I2626" s="159"/>
      <c r="K2626" s="161"/>
      <c r="S2626" s="157"/>
    </row>
    <row r="2627" spans="1:19" s="158" customFormat="1" x14ac:dyDescent="0.2">
      <c r="A2627" s="157"/>
      <c r="E2627" s="159"/>
      <c r="F2627" s="159"/>
      <c r="G2627" s="160"/>
      <c r="H2627" s="159"/>
      <c r="I2627" s="159"/>
      <c r="K2627" s="161"/>
      <c r="S2627" s="157"/>
    </row>
    <row r="2628" spans="1:19" s="158" customFormat="1" x14ac:dyDescent="0.2">
      <c r="A2628" s="157"/>
      <c r="E2628" s="159"/>
      <c r="F2628" s="159"/>
      <c r="G2628" s="160"/>
      <c r="H2628" s="159"/>
      <c r="I2628" s="159"/>
      <c r="K2628" s="161"/>
      <c r="S2628" s="157"/>
    </row>
    <row r="2629" spans="1:19" s="158" customFormat="1" x14ac:dyDescent="0.2">
      <c r="A2629" s="157"/>
      <c r="E2629" s="159"/>
      <c r="F2629" s="159"/>
      <c r="G2629" s="160"/>
      <c r="H2629" s="159"/>
      <c r="I2629" s="159"/>
      <c r="K2629" s="161"/>
      <c r="S2629" s="157"/>
    </row>
    <row r="2630" spans="1:19" s="158" customFormat="1" x14ac:dyDescent="0.2">
      <c r="A2630" s="157"/>
      <c r="E2630" s="159"/>
      <c r="F2630" s="159"/>
      <c r="G2630" s="160"/>
      <c r="H2630" s="159"/>
      <c r="I2630" s="159"/>
      <c r="K2630" s="161"/>
      <c r="S2630" s="157"/>
    </row>
    <row r="2631" spans="1:19" s="158" customFormat="1" x14ac:dyDescent="0.2">
      <c r="A2631" s="157"/>
      <c r="E2631" s="159"/>
      <c r="F2631" s="159"/>
      <c r="G2631" s="160"/>
      <c r="H2631" s="159"/>
      <c r="I2631" s="159"/>
      <c r="K2631" s="161"/>
      <c r="S2631" s="157"/>
    </row>
    <row r="2632" spans="1:19" s="158" customFormat="1" x14ac:dyDescent="0.2">
      <c r="A2632" s="157"/>
      <c r="E2632" s="159"/>
      <c r="F2632" s="159"/>
      <c r="G2632" s="160"/>
      <c r="H2632" s="159"/>
      <c r="I2632" s="159"/>
      <c r="K2632" s="161"/>
      <c r="S2632" s="157"/>
    </row>
    <row r="2633" spans="1:19" s="158" customFormat="1" x14ac:dyDescent="0.2">
      <c r="A2633" s="157"/>
      <c r="E2633" s="159"/>
      <c r="F2633" s="159"/>
      <c r="G2633" s="160"/>
      <c r="H2633" s="159"/>
      <c r="I2633" s="159"/>
      <c r="K2633" s="161"/>
      <c r="S2633" s="157"/>
    </row>
    <row r="2634" spans="1:19" s="158" customFormat="1" x14ac:dyDescent="0.2">
      <c r="A2634" s="157"/>
      <c r="E2634" s="159"/>
      <c r="F2634" s="159"/>
      <c r="G2634" s="160"/>
      <c r="H2634" s="159"/>
      <c r="I2634" s="159"/>
      <c r="K2634" s="161"/>
      <c r="S2634" s="157"/>
    </row>
    <row r="2635" spans="1:19" s="158" customFormat="1" x14ac:dyDescent="0.2">
      <c r="A2635" s="157"/>
      <c r="E2635" s="159"/>
      <c r="F2635" s="159"/>
      <c r="G2635" s="160"/>
      <c r="H2635" s="159"/>
      <c r="I2635" s="159"/>
      <c r="K2635" s="161"/>
      <c r="S2635" s="157"/>
    </row>
    <row r="2636" spans="1:19" s="158" customFormat="1" x14ac:dyDescent="0.2">
      <c r="A2636" s="157"/>
      <c r="E2636" s="159"/>
      <c r="F2636" s="159"/>
      <c r="G2636" s="160"/>
      <c r="H2636" s="159"/>
      <c r="I2636" s="159"/>
      <c r="K2636" s="161"/>
      <c r="S2636" s="157"/>
    </row>
    <row r="2637" spans="1:19" s="158" customFormat="1" x14ac:dyDescent="0.2">
      <c r="A2637" s="157"/>
      <c r="E2637" s="159"/>
      <c r="F2637" s="159"/>
      <c r="G2637" s="160"/>
      <c r="H2637" s="159"/>
      <c r="I2637" s="159"/>
      <c r="K2637" s="161"/>
      <c r="S2637" s="157"/>
    </row>
    <row r="2638" spans="1:19" s="158" customFormat="1" x14ac:dyDescent="0.2">
      <c r="A2638" s="157"/>
      <c r="E2638" s="159"/>
      <c r="F2638" s="159"/>
      <c r="G2638" s="160"/>
      <c r="H2638" s="159"/>
      <c r="I2638" s="159"/>
      <c r="K2638" s="161"/>
      <c r="S2638" s="157"/>
    </row>
    <row r="2639" spans="1:19" s="158" customFormat="1" x14ac:dyDescent="0.2">
      <c r="A2639" s="157"/>
      <c r="E2639" s="159"/>
      <c r="F2639" s="159"/>
      <c r="G2639" s="160"/>
      <c r="H2639" s="159"/>
      <c r="I2639" s="159"/>
      <c r="K2639" s="161"/>
      <c r="S2639" s="157"/>
    </row>
    <row r="2640" spans="1:19" s="158" customFormat="1" x14ac:dyDescent="0.2">
      <c r="A2640" s="157"/>
      <c r="E2640" s="159"/>
      <c r="F2640" s="159"/>
      <c r="G2640" s="160"/>
      <c r="H2640" s="159"/>
      <c r="I2640" s="159"/>
      <c r="K2640" s="161"/>
      <c r="S2640" s="157"/>
    </row>
    <row r="2641" spans="1:19" s="158" customFormat="1" x14ac:dyDescent="0.2">
      <c r="A2641" s="157"/>
      <c r="E2641" s="159"/>
      <c r="F2641" s="159"/>
      <c r="G2641" s="160"/>
      <c r="H2641" s="159"/>
      <c r="I2641" s="159"/>
      <c r="K2641" s="161"/>
      <c r="S2641" s="157"/>
    </row>
    <row r="2642" spans="1:19" s="158" customFormat="1" x14ac:dyDescent="0.2">
      <c r="A2642" s="157"/>
      <c r="E2642" s="159"/>
      <c r="F2642" s="159"/>
      <c r="G2642" s="160"/>
      <c r="H2642" s="159"/>
      <c r="I2642" s="159"/>
      <c r="K2642" s="161"/>
      <c r="S2642" s="157"/>
    </row>
    <row r="2643" spans="1:19" s="158" customFormat="1" x14ac:dyDescent="0.2">
      <c r="A2643" s="157"/>
      <c r="E2643" s="159"/>
      <c r="F2643" s="159"/>
      <c r="G2643" s="160"/>
      <c r="H2643" s="159"/>
      <c r="I2643" s="159"/>
      <c r="K2643" s="161"/>
      <c r="S2643" s="157"/>
    </row>
    <row r="2644" spans="1:19" s="158" customFormat="1" x14ac:dyDescent="0.2">
      <c r="A2644" s="157"/>
      <c r="E2644" s="159"/>
      <c r="F2644" s="159"/>
      <c r="G2644" s="160"/>
      <c r="H2644" s="159"/>
      <c r="I2644" s="159"/>
      <c r="K2644" s="161"/>
      <c r="S2644" s="157"/>
    </row>
    <row r="2645" spans="1:19" s="158" customFormat="1" x14ac:dyDescent="0.2">
      <c r="A2645" s="157"/>
      <c r="E2645" s="159"/>
      <c r="F2645" s="159"/>
      <c r="G2645" s="160"/>
      <c r="H2645" s="159"/>
      <c r="I2645" s="159"/>
      <c r="K2645" s="161"/>
      <c r="S2645" s="157"/>
    </row>
    <row r="2646" spans="1:19" s="158" customFormat="1" x14ac:dyDescent="0.2">
      <c r="A2646" s="157"/>
      <c r="E2646" s="159"/>
      <c r="F2646" s="159"/>
      <c r="G2646" s="160"/>
      <c r="H2646" s="159"/>
      <c r="I2646" s="159"/>
      <c r="K2646" s="161"/>
      <c r="S2646" s="157"/>
    </row>
    <row r="2647" spans="1:19" s="158" customFormat="1" x14ac:dyDescent="0.2">
      <c r="A2647" s="157"/>
      <c r="E2647" s="159"/>
      <c r="F2647" s="159"/>
      <c r="G2647" s="160"/>
      <c r="H2647" s="159"/>
      <c r="I2647" s="159"/>
      <c r="K2647" s="161"/>
      <c r="S2647" s="157"/>
    </row>
    <row r="2648" spans="1:19" s="158" customFormat="1" x14ac:dyDescent="0.2">
      <c r="A2648" s="157"/>
      <c r="E2648" s="159"/>
      <c r="F2648" s="159"/>
      <c r="G2648" s="160"/>
      <c r="H2648" s="159"/>
      <c r="I2648" s="159"/>
      <c r="K2648" s="161"/>
      <c r="S2648" s="157"/>
    </row>
    <row r="2649" spans="1:19" s="158" customFormat="1" x14ac:dyDescent="0.2">
      <c r="A2649" s="157"/>
      <c r="E2649" s="159"/>
      <c r="F2649" s="159"/>
      <c r="G2649" s="160"/>
      <c r="H2649" s="159"/>
      <c r="I2649" s="159"/>
      <c r="K2649" s="161"/>
      <c r="S2649" s="157"/>
    </row>
    <row r="2650" spans="1:19" s="158" customFormat="1" x14ac:dyDescent="0.2">
      <c r="A2650" s="157"/>
      <c r="E2650" s="159"/>
      <c r="F2650" s="159"/>
      <c r="G2650" s="160"/>
      <c r="H2650" s="159"/>
      <c r="I2650" s="159"/>
      <c r="K2650" s="161"/>
      <c r="S2650" s="157"/>
    </row>
    <row r="2651" spans="1:19" s="158" customFormat="1" x14ac:dyDescent="0.2">
      <c r="A2651" s="157"/>
      <c r="E2651" s="159"/>
      <c r="F2651" s="159"/>
      <c r="G2651" s="160"/>
      <c r="H2651" s="159"/>
      <c r="I2651" s="159"/>
      <c r="K2651" s="161"/>
      <c r="S2651" s="157"/>
    </row>
    <row r="2652" spans="1:19" s="158" customFormat="1" x14ac:dyDescent="0.2">
      <c r="A2652" s="157"/>
      <c r="E2652" s="159"/>
      <c r="F2652" s="159"/>
      <c r="G2652" s="160"/>
      <c r="H2652" s="159"/>
      <c r="I2652" s="159"/>
      <c r="K2652" s="161"/>
      <c r="S2652" s="157"/>
    </row>
    <row r="2653" spans="1:19" s="158" customFormat="1" x14ac:dyDescent="0.2">
      <c r="A2653" s="157"/>
      <c r="E2653" s="159"/>
      <c r="F2653" s="159"/>
      <c r="G2653" s="160"/>
      <c r="H2653" s="159"/>
      <c r="I2653" s="159"/>
      <c r="K2653" s="161"/>
      <c r="S2653" s="157"/>
    </row>
    <row r="2654" spans="1:19" s="158" customFormat="1" x14ac:dyDescent="0.2">
      <c r="A2654" s="157"/>
      <c r="E2654" s="159"/>
      <c r="F2654" s="159"/>
      <c r="G2654" s="160"/>
      <c r="H2654" s="159"/>
      <c r="I2654" s="159"/>
      <c r="K2654" s="161"/>
      <c r="S2654" s="157"/>
    </row>
    <row r="2655" spans="1:19" s="158" customFormat="1" x14ac:dyDescent="0.2">
      <c r="A2655" s="157"/>
      <c r="E2655" s="159"/>
      <c r="F2655" s="159"/>
      <c r="G2655" s="160"/>
      <c r="H2655" s="159"/>
      <c r="I2655" s="159"/>
      <c r="K2655" s="161"/>
      <c r="S2655" s="157"/>
    </row>
    <row r="2656" spans="1:19" s="158" customFormat="1" x14ac:dyDescent="0.2">
      <c r="A2656" s="157"/>
      <c r="E2656" s="159"/>
      <c r="F2656" s="159"/>
      <c r="G2656" s="160"/>
      <c r="H2656" s="159"/>
      <c r="I2656" s="159"/>
      <c r="K2656" s="161"/>
      <c r="S2656" s="157"/>
    </row>
    <row r="2657" spans="1:19" s="158" customFormat="1" x14ac:dyDescent="0.2">
      <c r="A2657" s="157"/>
      <c r="E2657" s="159"/>
      <c r="F2657" s="159"/>
      <c r="G2657" s="160"/>
      <c r="H2657" s="159"/>
      <c r="I2657" s="159"/>
      <c r="K2657" s="161"/>
      <c r="S2657" s="157"/>
    </row>
    <row r="2658" spans="1:19" s="158" customFormat="1" x14ac:dyDescent="0.2">
      <c r="A2658" s="157"/>
      <c r="E2658" s="159"/>
      <c r="F2658" s="159"/>
      <c r="G2658" s="160"/>
      <c r="H2658" s="159"/>
      <c r="I2658" s="159"/>
      <c r="K2658" s="161"/>
      <c r="S2658" s="157"/>
    </row>
    <row r="2659" spans="1:19" s="158" customFormat="1" x14ac:dyDescent="0.2">
      <c r="A2659" s="157"/>
      <c r="E2659" s="159"/>
      <c r="F2659" s="159"/>
      <c r="G2659" s="160"/>
      <c r="H2659" s="159"/>
      <c r="I2659" s="159"/>
      <c r="K2659" s="161"/>
      <c r="S2659" s="157"/>
    </row>
    <row r="2660" spans="1:19" s="158" customFormat="1" x14ac:dyDescent="0.2">
      <c r="A2660" s="157"/>
      <c r="E2660" s="159"/>
      <c r="F2660" s="159"/>
      <c r="G2660" s="160"/>
      <c r="H2660" s="159"/>
      <c r="I2660" s="159"/>
      <c r="K2660" s="161"/>
      <c r="S2660" s="157"/>
    </row>
    <row r="2661" spans="1:19" s="158" customFormat="1" x14ac:dyDescent="0.2">
      <c r="A2661" s="157"/>
      <c r="E2661" s="159"/>
      <c r="F2661" s="159"/>
      <c r="G2661" s="160"/>
      <c r="H2661" s="159"/>
      <c r="I2661" s="159"/>
      <c r="K2661" s="161"/>
      <c r="S2661" s="157"/>
    </row>
    <row r="2662" spans="1:19" s="158" customFormat="1" x14ac:dyDescent="0.2">
      <c r="A2662" s="157"/>
      <c r="E2662" s="159"/>
      <c r="F2662" s="159"/>
      <c r="G2662" s="160"/>
      <c r="H2662" s="159"/>
      <c r="I2662" s="159"/>
      <c r="K2662" s="161"/>
      <c r="S2662" s="157"/>
    </row>
    <row r="2663" spans="1:19" s="158" customFormat="1" x14ac:dyDescent="0.2">
      <c r="A2663" s="157"/>
      <c r="E2663" s="159"/>
      <c r="F2663" s="159"/>
      <c r="G2663" s="160"/>
      <c r="H2663" s="159"/>
      <c r="I2663" s="159"/>
      <c r="K2663" s="161"/>
      <c r="S2663" s="157"/>
    </row>
    <row r="2664" spans="1:19" s="158" customFormat="1" x14ac:dyDescent="0.2">
      <c r="A2664" s="157"/>
      <c r="E2664" s="159"/>
      <c r="F2664" s="159"/>
      <c r="G2664" s="160"/>
      <c r="H2664" s="159"/>
      <c r="I2664" s="159"/>
      <c r="K2664" s="161"/>
      <c r="S2664" s="157"/>
    </row>
    <row r="2665" spans="1:19" s="158" customFormat="1" x14ac:dyDescent="0.2">
      <c r="A2665" s="157"/>
      <c r="E2665" s="159"/>
      <c r="F2665" s="159"/>
      <c r="G2665" s="160"/>
      <c r="H2665" s="159"/>
      <c r="I2665" s="159"/>
      <c r="K2665" s="161"/>
      <c r="S2665" s="157"/>
    </row>
    <row r="2666" spans="1:19" s="158" customFormat="1" x14ac:dyDescent="0.2">
      <c r="A2666" s="157"/>
      <c r="E2666" s="159"/>
      <c r="F2666" s="159"/>
      <c r="G2666" s="160"/>
      <c r="H2666" s="159"/>
      <c r="I2666" s="159"/>
      <c r="K2666" s="161"/>
      <c r="S2666" s="157"/>
    </row>
    <row r="2667" spans="1:19" s="158" customFormat="1" x14ac:dyDescent="0.2">
      <c r="A2667" s="157"/>
      <c r="E2667" s="159"/>
      <c r="F2667" s="159"/>
      <c r="G2667" s="160"/>
      <c r="H2667" s="159"/>
      <c r="I2667" s="159"/>
      <c r="K2667" s="161"/>
      <c r="S2667" s="157"/>
    </row>
    <row r="2668" spans="1:19" s="158" customFormat="1" x14ac:dyDescent="0.2">
      <c r="A2668" s="157"/>
      <c r="E2668" s="159"/>
      <c r="F2668" s="159"/>
      <c r="G2668" s="160"/>
      <c r="H2668" s="159"/>
      <c r="I2668" s="159"/>
      <c r="K2668" s="161"/>
      <c r="S2668" s="157"/>
    </row>
    <row r="2669" spans="1:19" s="158" customFormat="1" x14ac:dyDescent="0.2">
      <c r="A2669" s="157"/>
      <c r="E2669" s="159"/>
      <c r="F2669" s="159"/>
      <c r="G2669" s="160"/>
      <c r="H2669" s="159"/>
      <c r="I2669" s="159"/>
      <c r="K2669" s="161"/>
      <c r="S2669" s="157"/>
    </row>
    <row r="2670" spans="1:19" s="158" customFormat="1" x14ac:dyDescent="0.2">
      <c r="A2670" s="157"/>
      <c r="E2670" s="159"/>
      <c r="F2670" s="159"/>
      <c r="G2670" s="160"/>
      <c r="H2670" s="159"/>
      <c r="I2670" s="159"/>
      <c r="K2670" s="161"/>
      <c r="S2670" s="157"/>
    </row>
    <row r="2671" spans="1:19" s="158" customFormat="1" x14ac:dyDescent="0.2">
      <c r="A2671" s="157"/>
      <c r="E2671" s="159"/>
      <c r="F2671" s="159"/>
      <c r="G2671" s="160"/>
      <c r="H2671" s="159"/>
      <c r="I2671" s="159"/>
      <c r="K2671" s="161"/>
      <c r="S2671" s="157"/>
    </row>
    <row r="2672" spans="1:19" s="158" customFormat="1" x14ac:dyDescent="0.2">
      <c r="A2672" s="157"/>
      <c r="E2672" s="159"/>
      <c r="F2672" s="159"/>
      <c r="G2672" s="160"/>
      <c r="H2672" s="159"/>
      <c r="I2672" s="159"/>
      <c r="K2672" s="161"/>
      <c r="S2672" s="157"/>
    </row>
    <row r="2673" spans="1:19" s="158" customFormat="1" x14ac:dyDescent="0.2">
      <c r="A2673" s="157"/>
      <c r="E2673" s="159"/>
      <c r="F2673" s="159"/>
      <c r="G2673" s="160"/>
      <c r="H2673" s="159"/>
      <c r="I2673" s="159"/>
      <c r="K2673" s="161"/>
      <c r="S2673" s="157"/>
    </row>
    <row r="2674" spans="1:19" s="158" customFormat="1" x14ac:dyDescent="0.2">
      <c r="A2674" s="157"/>
      <c r="E2674" s="159"/>
      <c r="F2674" s="159"/>
      <c r="G2674" s="160"/>
      <c r="H2674" s="159"/>
      <c r="I2674" s="159"/>
      <c r="K2674" s="161"/>
      <c r="S2674" s="157"/>
    </row>
    <row r="2675" spans="1:19" s="158" customFormat="1" x14ac:dyDescent="0.2">
      <c r="A2675" s="157"/>
      <c r="E2675" s="159"/>
      <c r="F2675" s="159"/>
      <c r="G2675" s="160"/>
      <c r="H2675" s="159"/>
      <c r="I2675" s="159"/>
      <c r="K2675" s="161"/>
      <c r="S2675" s="157"/>
    </row>
    <row r="2676" spans="1:19" s="158" customFormat="1" x14ac:dyDescent="0.2">
      <c r="A2676" s="157"/>
      <c r="E2676" s="159"/>
      <c r="F2676" s="159"/>
      <c r="G2676" s="160"/>
      <c r="H2676" s="159"/>
      <c r="I2676" s="159"/>
      <c r="K2676" s="161"/>
      <c r="S2676" s="157"/>
    </row>
    <row r="2677" spans="1:19" s="158" customFormat="1" x14ac:dyDescent="0.2">
      <c r="A2677" s="157"/>
      <c r="E2677" s="159"/>
      <c r="F2677" s="159"/>
      <c r="G2677" s="160"/>
      <c r="H2677" s="159"/>
      <c r="I2677" s="159"/>
      <c r="K2677" s="161"/>
      <c r="S2677" s="157"/>
    </row>
    <row r="2678" spans="1:19" s="158" customFormat="1" x14ac:dyDescent="0.2">
      <c r="A2678" s="157"/>
      <c r="E2678" s="159"/>
      <c r="F2678" s="159"/>
      <c r="G2678" s="160"/>
      <c r="H2678" s="159"/>
      <c r="I2678" s="159"/>
      <c r="K2678" s="161"/>
      <c r="S2678" s="157"/>
    </row>
    <row r="2679" spans="1:19" s="158" customFormat="1" x14ac:dyDescent="0.2">
      <c r="A2679" s="157"/>
      <c r="E2679" s="159"/>
      <c r="F2679" s="159"/>
      <c r="G2679" s="160"/>
      <c r="H2679" s="159"/>
      <c r="I2679" s="159"/>
      <c r="K2679" s="161"/>
      <c r="S2679" s="157"/>
    </row>
    <row r="2680" spans="1:19" s="158" customFormat="1" x14ac:dyDescent="0.2">
      <c r="A2680" s="157"/>
      <c r="E2680" s="159"/>
      <c r="F2680" s="159"/>
      <c r="G2680" s="160"/>
      <c r="H2680" s="159"/>
      <c r="I2680" s="159"/>
      <c r="K2680" s="161"/>
      <c r="S2680" s="157"/>
    </row>
    <row r="2681" spans="1:19" s="158" customFormat="1" x14ac:dyDescent="0.2">
      <c r="A2681" s="157"/>
      <c r="E2681" s="159"/>
      <c r="F2681" s="159"/>
      <c r="G2681" s="160"/>
      <c r="H2681" s="159"/>
      <c r="I2681" s="159"/>
      <c r="K2681" s="161"/>
      <c r="S2681" s="157"/>
    </row>
    <row r="2682" spans="1:19" s="158" customFormat="1" x14ac:dyDescent="0.2">
      <c r="A2682" s="157"/>
      <c r="E2682" s="159"/>
      <c r="F2682" s="159"/>
      <c r="G2682" s="160"/>
      <c r="H2682" s="159"/>
      <c r="I2682" s="159"/>
      <c r="K2682" s="161"/>
      <c r="S2682" s="157"/>
    </row>
    <row r="2683" spans="1:19" s="158" customFormat="1" x14ac:dyDescent="0.2">
      <c r="A2683" s="157"/>
      <c r="E2683" s="159"/>
      <c r="F2683" s="159"/>
      <c r="G2683" s="160"/>
      <c r="H2683" s="159"/>
      <c r="I2683" s="159"/>
      <c r="K2683" s="161"/>
      <c r="S2683" s="157"/>
    </row>
    <row r="2684" spans="1:19" s="158" customFormat="1" x14ac:dyDescent="0.2">
      <c r="A2684" s="157"/>
      <c r="E2684" s="159"/>
      <c r="F2684" s="159"/>
      <c r="G2684" s="160"/>
      <c r="H2684" s="159"/>
      <c r="I2684" s="159"/>
      <c r="K2684" s="161"/>
      <c r="S2684" s="157"/>
    </row>
    <row r="2685" spans="1:19" s="158" customFormat="1" x14ac:dyDescent="0.2">
      <c r="A2685" s="157"/>
      <c r="E2685" s="159"/>
      <c r="F2685" s="159"/>
      <c r="G2685" s="160"/>
      <c r="H2685" s="159"/>
      <c r="I2685" s="159"/>
      <c r="K2685" s="161"/>
      <c r="S2685" s="157"/>
    </row>
    <row r="2686" spans="1:19" s="158" customFormat="1" x14ac:dyDescent="0.2">
      <c r="A2686" s="157"/>
      <c r="E2686" s="159"/>
      <c r="F2686" s="159"/>
      <c r="G2686" s="160"/>
      <c r="H2686" s="159"/>
      <c r="I2686" s="159"/>
      <c r="K2686" s="161"/>
      <c r="S2686" s="157"/>
    </row>
    <row r="2687" spans="1:19" s="158" customFormat="1" x14ac:dyDescent="0.2">
      <c r="A2687" s="157"/>
      <c r="E2687" s="159"/>
      <c r="F2687" s="159"/>
      <c r="G2687" s="160"/>
      <c r="H2687" s="159"/>
      <c r="I2687" s="159"/>
      <c r="K2687" s="161"/>
      <c r="S2687" s="157"/>
    </row>
    <row r="2688" spans="1:19" s="158" customFormat="1" x14ac:dyDescent="0.2">
      <c r="A2688" s="157"/>
      <c r="E2688" s="159"/>
      <c r="F2688" s="159"/>
      <c r="G2688" s="160"/>
      <c r="H2688" s="159"/>
      <c r="I2688" s="159"/>
      <c r="K2688" s="161"/>
      <c r="S2688" s="157"/>
    </row>
    <row r="2689" spans="1:19" s="158" customFormat="1" x14ac:dyDescent="0.2">
      <c r="A2689" s="157"/>
      <c r="E2689" s="159"/>
      <c r="F2689" s="159"/>
      <c r="G2689" s="160"/>
      <c r="H2689" s="159"/>
      <c r="I2689" s="159"/>
      <c r="K2689" s="161"/>
      <c r="S2689" s="157"/>
    </row>
    <row r="2690" spans="1:19" s="158" customFormat="1" x14ac:dyDescent="0.2">
      <c r="A2690" s="157"/>
      <c r="E2690" s="159"/>
      <c r="F2690" s="159"/>
      <c r="G2690" s="160"/>
      <c r="H2690" s="159"/>
      <c r="I2690" s="159"/>
      <c r="K2690" s="161"/>
      <c r="S2690" s="157"/>
    </row>
    <row r="2691" spans="1:19" s="158" customFormat="1" x14ac:dyDescent="0.2">
      <c r="A2691" s="157"/>
      <c r="E2691" s="159"/>
      <c r="F2691" s="159"/>
      <c r="G2691" s="160"/>
      <c r="H2691" s="159"/>
      <c r="I2691" s="159"/>
      <c r="K2691" s="161"/>
      <c r="S2691" s="157"/>
    </row>
    <row r="2692" spans="1:19" s="158" customFormat="1" x14ac:dyDescent="0.2">
      <c r="A2692" s="157"/>
      <c r="E2692" s="159"/>
      <c r="F2692" s="159"/>
      <c r="G2692" s="160"/>
      <c r="H2692" s="159"/>
      <c r="I2692" s="159"/>
      <c r="K2692" s="161"/>
      <c r="S2692" s="157"/>
    </row>
    <row r="2693" spans="1:19" s="158" customFormat="1" x14ac:dyDescent="0.2">
      <c r="A2693" s="157"/>
      <c r="E2693" s="159"/>
      <c r="F2693" s="159"/>
      <c r="G2693" s="160"/>
      <c r="H2693" s="159"/>
      <c r="I2693" s="159"/>
      <c r="K2693" s="161"/>
      <c r="S2693" s="157"/>
    </row>
    <row r="2694" spans="1:19" s="158" customFormat="1" x14ac:dyDescent="0.2">
      <c r="A2694" s="157"/>
      <c r="E2694" s="159"/>
      <c r="F2694" s="159"/>
      <c r="G2694" s="160"/>
      <c r="H2694" s="159"/>
      <c r="I2694" s="159"/>
      <c r="K2694" s="161"/>
      <c r="S2694" s="157"/>
    </row>
    <row r="2695" spans="1:19" s="158" customFormat="1" x14ac:dyDescent="0.2">
      <c r="A2695" s="157"/>
      <c r="E2695" s="159"/>
      <c r="F2695" s="159"/>
      <c r="G2695" s="160"/>
      <c r="H2695" s="159"/>
      <c r="I2695" s="159"/>
      <c r="K2695" s="161"/>
      <c r="S2695" s="157"/>
    </row>
    <row r="2696" spans="1:19" s="158" customFormat="1" x14ac:dyDescent="0.2">
      <c r="A2696" s="157"/>
      <c r="E2696" s="159"/>
      <c r="F2696" s="159"/>
      <c r="G2696" s="160"/>
      <c r="H2696" s="159"/>
      <c r="I2696" s="159"/>
      <c r="K2696" s="161"/>
      <c r="S2696" s="157"/>
    </row>
    <row r="2697" spans="1:19" s="158" customFormat="1" x14ac:dyDescent="0.2">
      <c r="A2697" s="157"/>
      <c r="E2697" s="159"/>
      <c r="F2697" s="159"/>
      <c r="G2697" s="160"/>
      <c r="H2697" s="159"/>
      <c r="I2697" s="159"/>
      <c r="K2697" s="161"/>
      <c r="S2697" s="157"/>
    </row>
    <row r="2698" spans="1:19" s="158" customFormat="1" x14ac:dyDescent="0.2">
      <c r="A2698" s="157"/>
      <c r="E2698" s="159"/>
      <c r="F2698" s="159"/>
      <c r="G2698" s="160"/>
      <c r="H2698" s="159"/>
      <c r="I2698" s="159"/>
      <c r="K2698" s="161"/>
      <c r="S2698" s="157"/>
    </row>
    <row r="2699" spans="1:19" s="158" customFormat="1" x14ac:dyDescent="0.2">
      <c r="A2699" s="157"/>
      <c r="E2699" s="159"/>
      <c r="F2699" s="159"/>
      <c r="G2699" s="160"/>
      <c r="H2699" s="159"/>
      <c r="I2699" s="159"/>
      <c r="K2699" s="161"/>
      <c r="S2699" s="157"/>
    </row>
    <row r="2700" spans="1:19" s="158" customFormat="1" x14ac:dyDescent="0.2">
      <c r="A2700" s="157"/>
      <c r="E2700" s="159"/>
      <c r="F2700" s="159"/>
      <c r="G2700" s="160"/>
      <c r="H2700" s="159"/>
      <c r="I2700" s="159"/>
      <c r="K2700" s="161"/>
      <c r="S2700" s="157"/>
    </row>
    <row r="2701" spans="1:19" s="158" customFormat="1" x14ac:dyDescent="0.2">
      <c r="A2701" s="157"/>
      <c r="E2701" s="159"/>
      <c r="F2701" s="159"/>
      <c r="G2701" s="160"/>
      <c r="H2701" s="159"/>
      <c r="I2701" s="159"/>
      <c r="K2701" s="161"/>
      <c r="S2701" s="157"/>
    </row>
    <row r="2702" spans="1:19" s="158" customFormat="1" x14ac:dyDescent="0.2">
      <c r="A2702" s="157"/>
      <c r="E2702" s="159"/>
      <c r="F2702" s="159"/>
      <c r="G2702" s="160"/>
      <c r="H2702" s="159"/>
      <c r="I2702" s="159"/>
      <c r="K2702" s="161"/>
      <c r="S2702" s="157"/>
    </row>
    <row r="2703" spans="1:19" s="158" customFormat="1" x14ac:dyDescent="0.2">
      <c r="A2703" s="157"/>
      <c r="E2703" s="159"/>
      <c r="F2703" s="159"/>
      <c r="G2703" s="160"/>
      <c r="H2703" s="159"/>
      <c r="I2703" s="159"/>
      <c r="K2703" s="161"/>
      <c r="S2703" s="157"/>
    </row>
    <row r="2704" spans="1:19" s="158" customFormat="1" x14ac:dyDescent="0.2">
      <c r="A2704" s="157"/>
      <c r="E2704" s="159"/>
      <c r="F2704" s="159"/>
      <c r="G2704" s="160"/>
      <c r="H2704" s="159"/>
      <c r="I2704" s="159"/>
      <c r="K2704" s="161"/>
      <c r="S2704" s="157"/>
    </row>
    <row r="2705" spans="1:19" s="158" customFormat="1" x14ac:dyDescent="0.2">
      <c r="A2705" s="157"/>
      <c r="E2705" s="159"/>
      <c r="F2705" s="159"/>
      <c r="G2705" s="160"/>
      <c r="H2705" s="159"/>
      <c r="I2705" s="159"/>
      <c r="K2705" s="161"/>
      <c r="S2705" s="157"/>
    </row>
    <row r="2706" spans="1:19" s="158" customFormat="1" x14ac:dyDescent="0.2">
      <c r="A2706" s="157"/>
      <c r="E2706" s="159"/>
      <c r="F2706" s="159"/>
      <c r="G2706" s="160"/>
      <c r="H2706" s="159"/>
      <c r="I2706" s="159"/>
      <c r="K2706" s="161"/>
      <c r="S2706" s="157"/>
    </row>
    <row r="2707" spans="1:19" s="158" customFormat="1" x14ac:dyDescent="0.2">
      <c r="A2707" s="157"/>
      <c r="E2707" s="159"/>
      <c r="F2707" s="159"/>
      <c r="G2707" s="160"/>
      <c r="H2707" s="159"/>
      <c r="I2707" s="159"/>
      <c r="K2707" s="161"/>
      <c r="S2707" s="157"/>
    </row>
    <row r="2708" spans="1:19" s="158" customFormat="1" x14ac:dyDescent="0.2">
      <c r="A2708" s="157"/>
      <c r="E2708" s="159"/>
      <c r="F2708" s="159"/>
      <c r="G2708" s="160"/>
      <c r="H2708" s="159"/>
      <c r="I2708" s="159"/>
      <c r="K2708" s="161"/>
      <c r="S2708" s="157"/>
    </row>
    <row r="2709" spans="1:19" s="158" customFormat="1" x14ac:dyDescent="0.2">
      <c r="A2709" s="157"/>
      <c r="E2709" s="159"/>
      <c r="F2709" s="159"/>
      <c r="G2709" s="160"/>
      <c r="H2709" s="159"/>
      <c r="I2709" s="159"/>
      <c r="K2709" s="161"/>
      <c r="S2709" s="157"/>
    </row>
    <row r="2710" spans="1:19" s="158" customFormat="1" x14ac:dyDescent="0.2">
      <c r="A2710" s="157"/>
      <c r="E2710" s="159"/>
      <c r="F2710" s="159"/>
      <c r="G2710" s="160"/>
      <c r="H2710" s="159"/>
      <c r="I2710" s="159"/>
      <c r="K2710" s="161"/>
      <c r="S2710" s="157"/>
    </row>
    <row r="2711" spans="1:19" s="158" customFormat="1" x14ac:dyDescent="0.2">
      <c r="A2711" s="157"/>
      <c r="E2711" s="159"/>
      <c r="F2711" s="159"/>
      <c r="G2711" s="160"/>
      <c r="H2711" s="159"/>
      <c r="I2711" s="159"/>
      <c r="K2711" s="161"/>
      <c r="S2711" s="157"/>
    </row>
    <row r="2712" spans="1:19" s="158" customFormat="1" x14ac:dyDescent="0.2">
      <c r="A2712" s="157"/>
      <c r="E2712" s="159"/>
      <c r="F2712" s="159"/>
      <c r="G2712" s="160"/>
      <c r="H2712" s="159"/>
      <c r="I2712" s="159"/>
      <c r="K2712" s="161"/>
      <c r="S2712" s="157"/>
    </row>
    <row r="2713" spans="1:19" s="158" customFormat="1" x14ac:dyDescent="0.2">
      <c r="A2713" s="157"/>
      <c r="E2713" s="159"/>
      <c r="F2713" s="159"/>
      <c r="G2713" s="160"/>
      <c r="H2713" s="159"/>
      <c r="I2713" s="159"/>
      <c r="K2713" s="161"/>
      <c r="S2713" s="157"/>
    </row>
    <row r="2714" spans="1:19" s="158" customFormat="1" x14ac:dyDescent="0.2">
      <c r="A2714" s="157"/>
      <c r="E2714" s="159"/>
      <c r="F2714" s="159"/>
      <c r="G2714" s="160"/>
      <c r="H2714" s="159"/>
      <c r="I2714" s="159"/>
      <c r="K2714" s="161"/>
      <c r="S2714" s="157"/>
    </row>
    <row r="2715" spans="1:19" s="158" customFormat="1" x14ac:dyDescent="0.2">
      <c r="A2715" s="157"/>
      <c r="E2715" s="159"/>
      <c r="F2715" s="159"/>
      <c r="G2715" s="160"/>
      <c r="H2715" s="159"/>
      <c r="I2715" s="159"/>
      <c r="K2715" s="161"/>
      <c r="S2715" s="157"/>
    </row>
    <row r="2716" spans="1:19" s="158" customFormat="1" x14ac:dyDescent="0.2">
      <c r="A2716" s="157"/>
      <c r="E2716" s="159"/>
      <c r="F2716" s="159"/>
      <c r="G2716" s="160"/>
      <c r="H2716" s="159"/>
      <c r="I2716" s="159"/>
      <c r="K2716" s="161"/>
      <c r="S2716" s="157"/>
    </row>
    <row r="2717" spans="1:19" s="158" customFormat="1" x14ac:dyDescent="0.2">
      <c r="A2717" s="157"/>
      <c r="E2717" s="159"/>
      <c r="F2717" s="159"/>
      <c r="G2717" s="160"/>
      <c r="H2717" s="159"/>
      <c r="I2717" s="159"/>
      <c r="K2717" s="161"/>
      <c r="S2717" s="157"/>
    </row>
    <row r="2718" spans="1:19" s="158" customFormat="1" x14ac:dyDescent="0.2">
      <c r="A2718" s="157"/>
      <c r="E2718" s="159"/>
      <c r="F2718" s="159"/>
      <c r="G2718" s="160"/>
      <c r="H2718" s="159"/>
      <c r="I2718" s="159"/>
      <c r="K2718" s="161"/>
      <c r="S2718" s="157"/>
    </row>
    <row r="2719" spans="1:19" s="158" customFormat="1" x14ac:dyDescent="0.2">
      <c r="A2719" s="157"/>
      <c r="E2719" s="159"/>
      <c r="F2719" s="159"/>
      <c r="G2719" s="160"/>
      <c r="H2719" s="159"/>
      <c r="I2719" s="159"/>
      <c r="K2719" s="161"/>
      <c r="S2719" s="157"/>
    </row>
    <row r="2720" spans="1:19" s="158" customFormat="1" x14ac:dyDescent="0.2">
      <c r="A2720" s="157"/>
      <c r="E2720" s="159"/>
      <c r="F2720" s="159"/>
      <c r="G2720" s="160"/>
      <c r="H2720" s="159"/>
      <c r="I2720" s="159"/>
      <c r="K2720" s="161"/>
      <c r="S2720" s="157"/>
    </row>
    <row r="2721" spans="1:19" s="158" customFormat="1" x14ac:dyDescent="0.2">
      <c r="A2721" s="157"/>
      <c r="E2721" s="159"/>
      <c r="F2721" s="159"/>
      <c r="G2721" s="160"/>
      <c r="H2721" s="159"/>
      <c r="I2721" s="159"/>
      <c r="K2721" s="161"/>
      <c r="S2721" s="157"/>
    </row>
    <row r="2722" spans="1:19" s="158" customFormat="1" x14ac:dyDescent="0.2">
      <c r="A2722" s="157"/>
      <c r="E2722" s="159"/>
      <c r="F2722" s="159"/>
      <c r="G2722" s="160"/>
      <c r="H2722" s="159"/>
      <c r="I2722" s="159"/>
      <c r="K2722" s="161"/>
      <c r="S2722" s="157"/>
    </row>
    <row r="2723" spans="1:19" s="158" customFormat="1" x14ac:dyDescent="0.2">
      <c r="A2723" s="157"/>
      <c r="E2723" s="159"/>
      <c r="F2723" s="159"/>
      <c r="G2723" s="160"/>
      <c r="H2723" s="159"/>
      <c r="I2723" s="159"/>
      <c r="K2723" s="161"/>
      <c r="S2723" s="157"/>
    </row>
    <row r="2724" spans="1:19" s="158" customFormat="1" x14ac:dyDescent="0.2">
      <c r="A2724" s="157"/>
      <c r="E2724" s="159"/>
      <c r="F2724" s="159"/>
      <c r="G2724" s="160"/>
      <c r="H2724" s="159"/>
      <c r="I2724" s="159"/>
      <c r="K2724" s="161"/>
      <c r="S2724" s="157"/>
    </row>
    <row r="2725" spans="1:19" s="158" customFormat="1" x14ac:dyDescent="0.2">
      <c r="A2725" s="157"/>
      <c r="E2725" s="159"/>
      <c r="F2725" s="159"/>
      <c r="G2725" s="160"/>
      <c r="H2725" s="159"/>
      <c r="I2725" s="159"/>
      <c r="K2725" s="161"/>
      <c r="S2725" s="157"/>
    </row>
    <row r="2726" spans="1:19" s="158" customFormat="1" x14ac:dyDescent="0.2">
      <c r="A2726" s="157"/>
      <c r="E2726" s="159"/>
      <c r="F2726" s="159"/>
      <c r="G2726" s="160"/>
      <c r="H2726" s="159"/>
      <c r="I2726" s="159"/>
      <c r="K2726" s="161"/>
      <c r="S2726" s="157"/>
    </row>
    <row r="2727" spans="1:19" s="158" customFormat="1" x14ac:dyDescent="0.2">
      <c r="A2727" s="157"/>
      <c r="E2727" s="159"/>
      <c r="F2727" s="159"/>
      <c r="G2727" s="160"/>
      <c r="H2727" s="159"/>
      <c r="I2727" s="159"/>
      <c r="K2727" s="161"/>
      <c r="S2727" s="157"/>
    </row>
    <row r="2728" spans="1:19" s="158" customFormat="1" x14ac:dyDescent="0.2">
      <c r="A2728" s="157"/>
      <c r="E2728" s="159"/>
      <c r="F2728" s="159"/>
      <c r="G2728" s="160"/>
      <c r="H2728" s="159"/>
      <c r="I2728" s="159"/>
      <c r="K2728" s="161"/>
      <c r="S2728" s="157"/>
    </row>
    <row r="2729" spans="1:19" s="158" customFormat="1" x14ac:dyDescent="0.2">
      <c r="A2729" s="157"/>
      <c r="E2729" s="159"/>
      <c r="F2729" s="159"/>
      <c r="G2729" s="160"/>
      <c r="H2729" s="159"/>
      <c r="I2729" s="159"/>
      <c r="K2729" s="161"/>
      <c r="S2729" s="157"/>
    </row>
    <row r="2730" spans="1:19" s="158" customFormat="1" x14ac:dyDescent="0.2">
      <c r="A2730" s="157"/>
      <c r="E2730" s="159"/>
      <c r="F2730" s="159"/>
      <c r="G2730" s="160"/>
      <c r="H2730" s="159"/>
      <c r="I2730" s="159"/>
      <c r="K2730" s="161"/>
      <c r="S2730" s="157"/>
    </row>
    <row r="2731" spans="1:19" s="158" customFormat="1" x14ac:dyDescent="0.2">
      <c r="A2731" s="157"/>
      <c r="E2731" s="159"/>
      <c r="F2731" s="159"/>
      <c r="G2731" s="160"/>
      <c r="H2731" s="159"/>
      <c r="I2731" s="159"/>
      <c r="K2731" s="161"/>
      <c r="S2731" s="157"/>
    </row>
    <row r="2732" spans="1:19" s="158" customFormat="1" x14ac:dyDescent="0.2">
      <c r="A2732" s="157"/>
      <c r="E2732" s="159"/>
      <c r="F2732" s="159"/>
      <c r="G2732" s="160"/>
      <c r="H2732" s="159"/>
      <c r="I2732" s="159"/>
      <c r="K2732" s="161"/>
      <c r="S2732" s="157"/>
    </row>
    <row r="2733" spans="1:19" s="158" customFormat="1" x14ac:dyDescent="0.2">
      <c r="A2733" s="157"/>
      <c r="E2733" s="159"/>
      <c r="F2733" s="159"/>
      <c r="G2733" s="160"/>
      <c r="H2733" s="159"/>
      <c r="I2733" s="159"/>
      <c r="K2733" s="161"/>
      <c r="S2733" s="157"/>
    </row>
    <row r="2734" spans="1:19" s="158" customFormat="1" x14ac:dyDescent="0.2">
      <c r="A2734" s="157"/>
      <c r="E2734" s="159"/>
      <c r="F2734" s="159"/>
      <c r="G2734" s="160"/>
      <c r="H2734" s="159"/>
      <c r="I2734" s="159"/>
      <c r="K2734" s="161"/>
      <c r="S2734" s="157"/>
    </row>
    <row r="2735" spans="1:19" s="158" customFormat="1" x14ac:dyDescent="0.2">
      <c r="A2735" s="157"/>
      <c r="E2735" s="159"/>
      <c r="F2735" s="159"/>
      <c r="G2735" s="160"/>
      <c r="H2735" s="159"/>
      <c r="I2735" s="159"/>
      <c r="K2735" s="161"/>
      <c r="S2735" s="157"/>
    </row>
    <row r="2736" spans="1:19" s="158" customFormat="1" x14ac:dyDescent="0.2">
      <c r="A2736" s="157"/>
      <c r="E2736" s="159"/>
      <c r="F2736" s="159"/>
      <c r="G2736" s="160"/>
      <c r="H2736" s="159"/>
      <c r="I2736" s="159"/>
      <c r="K2736" s="161"/>
      <c r="S2736" s="157"/>
    </row>
    <row r="2737" spans="1:19" s="158" customFormat="1" x14ac:dyDescent="0.2">
      <c r="A2737" s="157"/>
      <c r="E2737" s="159"/>
      <c r="F2737" s="159"/>
      <c r="G2737" s="160"/>
      <c r="H2737" s="159"/>
      <c r="I2737" s="159"/>
      <c r="K2737" s="161"/>
      <c r="S2737" s="157"/>
    </row>
    <row r="2738" spans="1:19" s="158" customFormat="1" x14ac:dyDescent="0.2">
      <c r="A2738" s="157"/>
      <c r="E2738" s="159"/>
      <c r="F2738" s="159"/>
      <c r="G2738" s="160"/>
      <c r="H2738" s="159"/>
      <c r="I2738" s="159"/>
      <c r="K2738" s="161"/>
      <c r="S2738" s="157"/>
    </row>
    <row r="2739" spans="1:19" s="158" customFormat="1" x14ac:dyDescent="0.2">
      <c r="A2739" s="157"/>
      <c r="E2739" s="159"/>
      <c r="F2739" s="159"/>
      <c r="G2739" s="160"/>
      <c r="H2739" s="159"/>
      <c r="I2739" s="159"/>
      <c r="K2739" s="161"/>
      <c r="S2739" s="157"/>
    </row>
    <row r="2740" spans="1:19" s="158" customFormat="1" x14ac:dyDescent="0.2">
      <c r="A2740" s="157"/>
      <c r="E2740" s="159"/>
      <c r="F2740" s="159"/>
      <c r="G2740" s="160"/>
      <c r="H2740" s="159"/>
      <c r="I2740" s="159"/>
      <c r="K2740" s="161"/>
      <c r="S2740" s="157"/>
    </row>
    <row r="2741" spans="1:19" s="158" customFormat="1" x14ac:dyDescent="0.2">
      <c r="A2741" s="157"/>
      <c r="E2741" s="159"/>
      <c r="F2741" s="159"/>
      <c r="G2741" s="160"/>
      <c r="H2741" s="159"/>
      <c r="I2741" s="159"/>
      <c r="K2741" s="161"/>
      <c r="S2741" s="157"/>
    </row>
    <row r="2742" spans="1:19" s="158" customFormat="1" x14ac:dyDescent="0.2">
      <c r="A2742" s="157"/>
      <c r="E2742" s="159"/>
      <c r="F2742" s="159"/>
      <c r="G2742" s="160"/>
      <c r="H2742" s="159"/>
      <c r="I2742" s="159"/>
      <c r="K2742" s="161"/>
      <c r="S2742" s="157"/>
    </row>
    <row r="2743" spans="1:19" s="158" customFormat="1" x14ac:dyDescent="0.2">
      <c r="A2743" s="157"/>
      <c r="E2743" s="159"/>
      <c r="F2743" s="159"/>
      <c r="G2743" s="160"/>
      <c r="H2743" s="159"/>
      <c r="I2743" s="159"/>
      <c r="K2743" s="161"/>
      <c r="S2743" s="157"/>
    </row>
    <row r="2744" spans="1:19" s="158" customFormat="1" x14ac:dyDescent="0.2">
      <c r="A2744" s="157"/>
      <c r="E2744" s="159"/>
      <c r="F2744" s="159"/>
      <c r="G2744" s="160"/>
      <c r="H2744" s="159"/>
      <c r="I2744" s="159"/>
      <c r="K2744" s="161"/>
      <c r="S2744" s="157"/>
    </row>
    <row r="2745" spans="1:19" s="158" customFormat="1" x14ac:dyDescent="0.2">
      <c r="A2745" s="157"/>
      <c r="E2745" s="159"/>
      <c r="F2745" s="159"/>
      <c r="G2745" s="160"/>
      <c r="H2745" s="159"/>
      <c r="I2745" s="159"/>
      <c r="K2745" s="161"/>
      <c r="S2745" s="157"/>
    </row>
    <row r="2746" spans="1:19" s="158" customFormat="1" x14ac:dyDescent="0.2">
      <c r="A2746" s="157"/>
      <c r="E2746" s="159"/>
      <c r="F2746" s="159"/>
      <c r="G2746" s="160"/>
      <c r="H2746" s="159"/>
      <c r="I2746" s="159"/>
      <c r="K2746" s="161"/>
      <c r="S2746" s="157"/>
    </row>
    <row r="2747" spans="1:19" s="158" customFormat="1" x14ac:dyDescent="0.2">
      <c r="A2747" s="157"/>
      <c r="E2747" s="159"/>
      <c r="F2747" s="159"/>
      <c r="G2747" s="160"/>
      <c r="H2747" s="159"/>
      <c r="I2747" s="159"/>
      <c r="K2747" s="161"/>
      <c r="S2747" s="157"/>
    </row>
    <row r="2748" spans="1:19" s="158" customFormat="1" x14ac:dyDescent="0.2">
      <c r="A2748" s="157"/>
      <c r="E2748" s="159"/>
      <c r="F2748" s="159"/>
      <c r="G2748" s="160"/>
      <c r="H2748" s="159"/>
      <c r="I2748" s="159"/>
      <c r="K2748" s="161"/>
      <c r="S2748" s="157"/>
    </row>
    <row r="2749" spans="1:19" s="158" customFormat="1" x14ac:dyDescent="0.2">
      <c r="A2749" s="157"/>
      <c r="E2749" s="159"/>
      <c r="F2749" s="159"/>
      <c r="G2749" s="160"/>
      <c r="H2749" s="159"/>
      <c r="I2749" s="159"/>
      <c r="K2749" s="161"/>
      <c r="S2749" s="157"/>
    </row>
    <row r="2750" spans="1:19" s="158" customFormat="1" x14ac:dyDescent="0.2">
      <c r="A2750" s="157"/>
      <c r="E2750" s="159"/>
      <c r="F2750" s="159"/>
      <c r="G2750" s="160"/>
      <c r="H2750" s="159"/>
      <c r="I2750" s="159"/>
      <c r="K2750" s="161"/>
      <c r="S2750" s="157"/>
    </row>
    <row r="2751" spans="1:19" s="158" customFormat="1" x14ac:dyDescent="0.2">
      <c r="A2751" s="157"/>
      <c r="E2751" s="159"/>
      <c r="F2751" s="159"/>
      <c r="G2751" s="160"/>
      <c r="H2751" s="159"/>
      <c r="I2751" s="159"/>
      <c r="K2751" s="161"/>
      <c r="S2751" s="157"/>
    </row>
    <row r="2752" spans="1:19" s="158" customFormat="1" x14ac:dyDescent="0.2">
      <c r="A2752" s="157"/>
      <c r="E2752" s="159"/>
      <c r="F2752" s="159"/>
      <c r="G2752" s="160"/>
      <c r="H2752" s="159"/>
      <c r="I2752" s="159"/>
      <c r="K2752" s="161"/>
      <c r="S2752" s="157"/>
    </row>
    <row r="2753" spans="1:19" s="158" customFormat="1" x14ac:dyDescent="0.2">
      <c r="A2753" s="157"/>
      <c r="E2753" s="159"/>
      <c r="F2753" s="159"/>
      <c r="G2753" s="160"/>
      <c r="H2753" s="159"/>
      <c r="I2753" s="159"/>
      <c r="K2753" s="161"/>
      <c r="S2753" s="157"/>
    </row>
    <row r="2754" spans="1:19" s="158" customFormat="1" x14ac:dyDescent="0.2">
      <c r="A2754" s="157"/>
      <c r="E2754" s="159"/>
      <c r="F2754" s="159"/>
      <c r="G2754" s="160"/>
      <c r="H2754" s="159"/>
      <c r="I2754" s="159"/>
      <c r="K2754" s="161"/>
      <c r="S2754" s="157"/>
    </row>
    <row r="2755" spans="1:19" s="158" customFormat="1" x14ac:dyDescent="0.2">
      <c r="A2755" s="157"/>
      <c r="E2755" s="159"/>
      <c r="F2755" s="159"/>
      <c r="G2755" s="160"/>
      <c r="H2755" s="159"/>
      <c r="I2755" s="159"/>
      <c r="K2755" s="161"/>
      <c r="S2755" s="157"/>
    </row>
    <row r="2756" spans="1:19" s="158" customFormat="1" x14ac:dyDescent="0.2">
      <c r="A2756" s="157"/>
      <c r="E2756" s="159"/>
      <c r="F2756" s="159"/>
      <c r="G2756" s="160"/>
      <c r="H2756" s="159"/>
      <c r="I2756" s="159"/>
      <c r="K2756" s="161"/>
      <c r="S2756" s="157"/>
    </row>
    <row r="2757" spans="1:19" s="158" customFormat="1" x14ac:dyDescent="0.2">
      <c r="A2757" s="157"/>
      <c r="E2757" s="159"/>
      <c r="F2757" s="159"/>
      <c r="G2757" s="160"/>
      <c r="H2757" s="159"/>
      <c r="I2757" s="159"/>
      <c r="K2757" s="161"/>
      <c r="S2757" s="157"/>
    </row>
    <row r="2758" spans="1:19" s="158" customFormat="1" x14ac:dyDescent="0.2">
      <c r="A2758" s="157"/>
      <c r="E2758" s="159"/>
      <c r="F2758" s="159"/>
      <c r="G2758" s="160"/>
      <c r="H2758" s="159"/>
      <c r="I2758" s="159"/>
      <c r="K2758" s="161"/>
      <c r="S2758" s="157"/>
    </row>
    <row r="2759" spans="1:19" s="158" customFormat="1" x14ac:dyDescent="0.2">
      <c r="A2759" s="157"/>
      <c r="E2759" s="159"/>
      <c r="F2759" s="159"/>
      <c r="G2759" s="160"/>
      <c r="H2759" s="159"/>
      <c r="I2759" s="159"/>
      <c r="K2759" s="161"/>
      <c r="S2759" s="157"/>
    </row>
    <row r="2760" spans="1:19" s="158" customFormat="1" x14ac:dyDescent="0.2">
      <c r="A2760" s="157"/>
      <c r="E2760" s="159"/>
      <c r="F2760" s="159"/>
      <c r="G2760" s="160"/>
      <c r="H2760" s="159"/>
      <c r="I2760" s="159"/>
      <c r="K2760" s="161"/>
      <c r="S2760" s="157"/>
    </row>
    <row r="2761" spans="1:19" s="158" customFormat="1" x14ac:dyDescent="0.2">
      <c r="A2761" s="157"/>
      <c r="E2761" s="159"/>
      <c r="F2761" s="159"/>
      <c r="G2761" s="160"/>
      <c r="H2761" s="159"/>
      <c r="I2761" s="159"/>
      <c r="K2761" s="161"/>
      <c r="S2761" s="157"/>
    </row>
    <row r="2762" spans="1:19" s="158" customFormat="1" x14ac:dyDescent="0.2">
      <c r="A2762" s="157"/>
      <c r="E2762" s="159"/>
      <c r="F2762" s="159"/>
      <c r="G2762" s="160"/>
      <c r="H2762" s="159"/>
      <c r="I2762" s="159"/>
      <c r="K2762" s="161"/>
      <c r="S2762" s="157"/>
    </row>
    <row r="2763" spans="1:19" s="158" customFormat="1" x14ac:dyDescent="0.2">
      <c r="A2763" s="157"/>
      <c r="E2763" s="159"/>
      <c r="F2763" s="159"/>
      <c r="G2763" s="160"/>
      <c r="H2763" s="159"/>
      <c r="I2763" s="159"/>
      <c r="K2763" s="161"/>
      <c r="S2763" s="157"/>
    </row>
    <row r="2764" spans="1:19" s="158" customFormat="1" x14ac:dyDescent="0.2">
      <c r="A2764" s="157"/>
      <c r="E2764" s="159"/>
      <c r="F2764" s="159"/>
      <c r="G2764" s="160"/>
      <c r="H2764" s="159"/>
      <c r="I2764" s="159"/>
      <c r="K2764" s="161"/>
      <c r="S2764" s="157"/>
    </row>
    <row r="2765" spans="1:19" s="158" customFormat="1" x14ac:dyDescent="0.2">
      <c r="A2765" s="157"/>
      <c r="E2765" s="159"/>
      <c r="F2765" s="159"/>
      <c r="G2765" s="160"/>
      <c r="H2765" s="159"/>
      <c r="I2765" s="159"/>
      <c r="K2765" s="161"/>
      <c r="S2765" s="157"/>
    </row>
    <row r="2766" spans="1:19" s="158" customFormat="1" x14ac:dyDescent="0.2">
      <c r="A2766" s="157"/>
      <c r="E2766" s="159"/>
      <c r="F2766" s="159"/>
      <c r="G2766" s="160"/>
      <c r="H2766" s="159"/>
      <c r="I2766" s="159"/>
      <c r="K2766" s="161"/>
      <c r="S2766" s="157"/>
    </row>
    <row r="2767" spans="1:19" s="158" customFormat="1" x14ac:dyDescent="0.2">
      <c r="A2767" s="157"/>
      <c r="E2767" s="159"/>
      <c r="F2767" s="159"/>
      <c r="G2767" s="160"/>
      <c r="H2767" s="159"/>
      <c r="I2767" s="159"/>
      <c r="K2767" s="161"/>
      <c r="S2767" s="157"/>
    </row>
    <row r="2768" spans="1:19" s="158" customFormat="1" x14ac:dyDescent="0.2">
      <c r="A2768" s="157"/>
      <c r="E2768" s="159"/>
      <c r="F2768" s="159"/>
      <c r="G2768" s="160"/>
      <c r="H2768" s="159"/>
      <c r="I2768" s="159"/>
      <c r="K2768" s="161"/>
      <c r="S2768" s="157"/>
    </row>
    <row r="2769" spans="1:19" s="158" customFormat="1" x14ac:dyDescent="0.2">
      <c r="A2769" s="157"/>
      <c r="E2769" s="159"/>
      <c r="F2769" s="159"/>
      <c r="G2769" s="160"/>
      <c r="H2769" s="159"/>
      <c r="I2769" s="159"/>
      <c r="K2769" s="161"/>
      <c r="S2769" s="157"/>
    </row>
    <row r="2770" spans="1:19" s="158" customFormat="1" x14ac:dyDescent="0.2">
      <c r="A2770" s="157"/>
      <c r="E2770" s="159"/>
      <c r="F2770" s="159"/>
      <c r="G2770" s="160"/>
      <c r="H2770" s="159"/>
      <c r="I2770" s="159"/>
      <c r="K2770" s="161"/>
      <c r="S2770" s="157"/>
    </row>
    <row r="2771" spans="1:19" s="158" customFormat="1" x14ac:dyDescent="0.2">
      <c r="A2771" s="157"/>
      <c r="E2771" s="159"/>
      <c r="F2771" s="159"/>
      <c r="G2771" s="160"/>
      <c r="H2771" s="159"/>
      <c r="I2771" s="159"/>
      <c r="K2771" s="161"/>
      <c r="S2771" s="157"/>
    </row>
    <row r="2772" spans="1:19" s="158" customFormat="1" x14ac:dyDescent="0.2">
      <c r="A2772" s="157"/>
      <c r="E2772" s="159"/>
      <c r="F2772" s="159"/>
      <c r="G2772" s="160"/>
      <c r="H2772" s="159"/>
      <c r="I2772" s="159"/>
      <c r="K2772" s="161"/>
      <c r="S2772" s="157"/>
    </row>
    <row r="2773" spans="1:19" s="158" customFormat="1" x14ac:dyDescent="0.2">
      <c r="A2773" s="157"/>
      <c r="E2773" s="159"/>
      <c r="F2773" s="159"/>
      <c r="G2773" s="160"/>
      <c r="H2773" s="159"/>
      <c r="I2773" s="159"/>
      <c r="K2773" s="161"/>
      <c r="S2773" s="157"/>
    </row>
    <row r="2774" spans="1:19" s="158" customFormat="1" x14ac:dyDescent="0.2">
      <c r="A2774" s="157"/>
      <c r="E2774" s="159"/>
      <c r="F2774" s="159"/>
      <c r="G2774" s="160"/>
      <c r="H2774" s="159"/>
      <c r="I2774" s="159"/>
      <c r="K2774" s="161"/>
      <c r="S2774" s="157"/>
    </row>
    <row r="2775" spans="1:19" s="158" customFormat="1" x14ac:dyDescent="0.2">
      <c r="A2775" s="157"/>
      <c r="E2775" s="159"/>
      <c r="F2775" s="159"/>
      <c r="G2775" s="160"/>
      <c r="H2775" s="159"/>
      <c r="I2775" s="159"/>
      <c r="K2775" s="161"/>
      <c r="S2775" s="157"/>
    </row>
    <row r="2776" spans="1:19" s="158" customFormat="1" x14ac:dyDescent="0.2">
      <c r="A2776" s="157"/>
      <c r="E2776" s="159"/>
      <c r="F2776" s="159"/>
      <c r="G2776" s="160"/>
      <c r="H2776" s="159"/>
      <c r="I2776" s="159"/>
      <c r="K2776" s="161"/>
      <c r="S2776" s="157"/>
    </row>
    <row r="2777" spans="1:19" s="158" customFormat="1" x14ac:dyDescent="0.2">
      <c r="A2777" s="157"/>
      <c r="E2777" s="159"/>
      <c r="F2777" s="159"/>
      <c r="G2777" s="160"/>
      <c r="H2777" s="159"/>
      <c r="I2777" s="159"/>
      <c r="K2777" s="161"/>
      <c r="S2777" s="157"/>
    </row>
    <row r="2778" spans="1:19" s="158" customFormat="1" x14ac:dyDescent="0.2">
      <c r="A2778" s="157"/>
      <c r="E2778" s="159"/>
      <c r="F2778" s="159"/>
      <c r="G2778" s="160"/>
      <c r="H2778" s="159"/>
      <c r="I2778" s="159"/>
      <c r="K2778" s="161"/>
      <c r="S2778" s="157"/>
    </row>
    <row r="2779" spans="1:19" s="158" customFormat="1" x14ac:dyDescent="0.2">
      <c r="A2779" s="157"/>
      <c r="E2779" s="159"/>
      <c r="F2779" s="159"/>
      <c r="G2779" s="160"/>
      <c r="H2779" s="159"/>
      <c r="I2779" s="159"/>
      <c r="K2779" s="161"/>
      <c r="S2779" s="157"/>
    </row>
    <row r="2780" spans="1:19" s="158" customFormat="1" x14ac:dyDescent="0.2">
      <c r="A2780" s="157"/>
      <c r="E2780" s="159"/>
      <c r="F2780" s="159"/>
      <c r="G2780" s="160"/>
      <c r="H2780" s="159"/>
      <c r="I2780" s="159"/>
      <c r="K2780" s="161"/>
      <c r="S2780" s="157"/>
    </row>
    <row r="2781" spans="1:19" s="158" customFormat="1" x14ac:dyDescent="0.2">
      <c r="A2781" s="157"/>
      <c r="E2781" s="159"/>
      <c r="F2781" s="159"/>
      <c r="G2781" s="160"/>
      <c r="H2781" s="159"/>
      <c r="I2781" s="159"/>
      <c r="K2781" s="161"/>
      <c r="S2781" s="157"/>
    </row>
    <row r="2782" spans="1:19" s="158" customFormat="1" x14ac:dyDescent="0.2">
      <c r="A2782" s="157"/>
      <c r="E2782" s="159"/>
      <c r="F2782" s="159"/>
      <c r="G2782" s="160"/>
      <c r="H2782" s="159"/>
      <c r="I2782" s="159"/>
      <c r="K2782" s="161"/>
      <c r="S2782" s="157"/>
    </row>
    <row r="2783" spans="1:19" s="158" customFormat="1" x14ac:dyDescent="0.2">
      <c r="A2783" s="157"/>
      <c r="E2783" s="159"/>
      <c r="F2783" s="159"/>
      <c r="G2783" s="160"/>
      <c r="H2783" s="159"/>
      <c r="I2783" s="159"/>
      <c r="K2783" s="161"/>
      <c r="S2783" s="157"/>
    </row>
    <row r="2784" spans="1:19" s="158" customFormat="1" x14ac:dyDescent="0.2">
      <c r="A2784" s="157"/>
      <c r="E2784" s="159"/>
      <c r="F2784" s="159"/>
      <c r="G2784" s="160"/>
      <c r="H2784" s="159"/>
      <c r="I2784" s="159"/>
      <c r="K2784" s="161"/>
      <c r="S2784" s="157"/>
    </row>
    <row r="2785" spans="1:19" s="158" customFormat="1" x14ac:dyDescent="0.2">
      <c r="A2785" s="157"/>
      <c r="E2785" s="159"/>
      <c r="F2785" s="159"/>
      <c r="G2785" s="160"/>
      <c r="H2785" s="159"/>
      <c r="I2785" s="159"/>
      <c r="K2785" s="161"/>
      <c r="S2785" s="157"/>
    </row>
    <row r="2786" spans="1:19" s="158" customFormat="1" x14ac:dyDescent="0.2">
      <c r="A2786" s="157"/>
      <c r="E2786" s="159"/>
      <c r="F2786" s="159"/>
      <c r="G2786" s="160"/>
      <c r="H2786" s="159"/>
      <c r="I2786" s="159"/>
      <c r="K2786" s="161"/>
      <c r="S2786" s="157"/>
    </row>
    <row r="2787" spans="1:19" s="158" customFormat="1" x14ac:dyDescent="0.2">
      <c r="A2787" s="157"/>
      <c r="E2787" s="159"/>
      <c r="F2787" s="159"/>
      <c r="G2787" s="160"/>
      <c r="H2787" s="159"/>
      <c r="I2787" s="159"/>
      <c r="K2787" s="161"/>
      <c r="S2787" s="157"/>
    </row>
    <row r="2788" spans="1:19" s="158" customFormat="1" x14ac:dyDescent="0.2">
      <c r="A2788" s="157"/>
      <c r="E2788" s="159"/>
      <c r="F2788" s="159"/>
      <c r="G2788" s="160"/>
      <c r="H2788" s="159"/>
      <c r="I2788" s="159"/>
      <c r="K2788" s="161"/>
      <c r="S2788" s="157"/>
    </row>
    <row r="2789" spans="1:19" s="158" customFormat="1" x14ac:dyDescent="0.2">
      <c r="A2789" s="157"/>
      <c r="E2789" s="159"/>
      <c r="F2789" s="159"/>
      <c r="G2789" s="160"/>
      <c r="H2789" s="159"/>
      <c r="I2789" s="159"/>
      <c r="K2789" s="161"/>
      <c r="S2789" s="157"/>
    </row>
    <row r="2790" spans="1:19" s="158" customFormat="1" x14ac:dyDescent="0.2">
      <c r="A2790" s="157"/>
      <c r="E2790" s="159"/>
      <c r="F2790" s="159"/>
      <c r="G2790" s="160"/>
      <c r="H2790" s="159"/>
      <c r="I2790" s="159"/>
      <c r="K2790" s="161"/>
      <c r="S2790" s="157"/>
    </row>
    <row r="2791" spans="1:19" s="158" customFormat="1" x14ac:dyDescent="0.2">
      <c r="A2791" s="157"/>
      <c r="E2791" s="159"/>
      <c r="F2791" s="159"/>
      <c r="G2791" s="160"/>
      <c r="H2791" s="159"/>
      <c r="I2791" s="159"/>
      <c r="K2791" s="161"/>
      <c r="S2791" s="157"/>
    </row>
    <row r="2792" spans="1:19" s="158" customFormat="1" x14ac:dyDescent="0.2">
      <c r="A2792" s="157"/>
      <c r="E2792" s="159"/>
      <c r="F2792" s="159"/>
      <c r="G2792" s="160"/>
      <c r="H2792" s="159"/>
      <c r="I2792" s="159"/>
      <c r="K2792" s="161"/>
      <c r="S2792" s="157"/>
    </row>
    <row r="2793" spans="1:19" s="158" customFormat="1" x14ac:dyDescent="0.2">
      <c r="A2793" s="157"/>
      <c r="E2793" s="159"/>
      <c r="F2793" s="159"/>
      <c r="G2793" s="160"/>
      <c r="H2793" s="159"/>
      <c r="I2793" s="159"/>
      <c r="K2793" s="161"/>
      <c r="S2793" s="157"/>
    </row>
    <row r="2794" spans="1:19" s="158" customFormat="1" x14ac:dyDescent="0.2">
      <c r="A2794" s="157"/>
      <c r="E2794" s="159"/>
      <c r="F2794" s="159"/>
      <c r="G2794" s="160"/>
      <c r="H2794" s="159"/>
      <c r="I2794" s="159"/>
      <c r="K2794" s="161"/>
      <c r="S2794" s="157"/>
    </row>
    <row r="2795" spans="1:19" s="158" customFormat="1" x14ac:dyDescent="0.2">
      <c r="A2795" s="157"/>
      <c r="E2795" s="159"/>
      <c r="F2795" s="159"/>
      <c r="G2795" s="160"/>
      <c r="H2795" s="159"/>
      <c r="I2795" s="159"/>
      <c r="K2795" s="161"/>
      <c r="S2795" s="157"/>
    </row>
    <row r="2796" spans="1:19" s="158" customFormat="1" x14ac:dyDescent="0.2">
      <c r="A2796" s="157"/>
      <c r="E2796" s="159"/>
      <c r="F2796" s="159"/>
      <c r="G2796" s="160"/>
      <c r="H2796" s="159"/>
      <c r="I2796" s="159"/>
      <c r="K2796" s="161"/>
      <c r="S2796" s="157"/>
    </row>
    <row r="2797" spans="1:19" s="158" customFormat="1" x14ac:dyDescent="0.2">
      <c r="A2797" s="157"/>
      <c r="E2797" s="159"/>
      <c r="F2797" s="159"/>
      <c r="G2797" s="160"/>
      <c r="H2797" s="159"/>
      <c r="I2797" s="159"/>
      <c r="K2797" s="161"/>
      <c r="S2797" s="157"/>
    </row>
    <row r="2798" spans="1:19" s="158" customFormat="1" x14ac:dyDescent="0.2">
      <c r="A2798" s="157"/>
      <c r="E2798" s="159"/>
      <c r="F2798" s="159"/>
      <c r="G2798" s="160"/>
      <c r="H2798" s="159"/>
      <c r="I2798" s="159"/>
      <c r="K2798" s="161"/>
      <c r="S2798" s="157"/>
    </row>
    <row r="2799" spans="1:19" s="158" customFormat="1" x14ac:dyDescent="0.2">
      <c r="A2799" s="157"/>
      <c r="E2799" s="159"/>
      <c r="F2799" s="159"/>
      <c r="G2799" s="160"/>
      <c r="H2799" s="159"/>
      <c r="I2799" s="159"/>
      <c r="K2799" s="161"/>
      <c r="S2799" s="157"/>
    </row>
    <row r="2800" spans="1:19" s="158" customFormat="1" x14ac:dyDescent="0.2">
      <c r="A2800" s="157"/>
      <c r="E2800" s="159"/>
      <c r="F2800" s="159"/>
      <c r="G2800" s="160"/>
      <c r="H2800" s="159"/>
      <c r="I2800" s="159"/>
      <c r="K2800" s="161"/>
      <c r="S2800" s="157"/>
    </row>
    <row r="2801" spans="1:19" s="158" customFormat="1" x14ac:dyDescent="0.2">
      <c r="A2801" s="157"/>
      <c r="E2801" s="159"/>
      <c r="F2801" s="159"/>
      <c r="G2801" s="160"/>
      <c r="H2801" s="159"/>
      <c r="I2801" s="159"/>
      <c r="K2801" s="161"/>
      <c r="S2801" s="157"/>
    </row>
    <row r="2802" spans="1:19" s="158" customFormat="1" x14ac:dyDescent="0.2">
      <c r="A2802" s="157"/>
      <c r="E2802" s="159"/>
      <c r="F2802" s="159"/>
      <c r="G2802" s="160"/>
      <c r="H2802" s="159"/>
      <c r="I2802" s="159"/>
      <c r="K2802" s="161"/>
      <c r="S2802" s="157"/>
    </row>
    <row r="2803" spans="1:19" s="158" customFormat="1" x14ac:dyDescent="0.2">
      <c r="A2803" s="157"/>
      <c r="E2803" s="159"/>
      <c r="F2803" s="159"/>
      <c r="G2803" s="160"/>
      <c r="H2803" s="159"/>
      <c r="I2803" s="159"/>
      <c r="K2803" s="161"/>
      <c r="S2803" s="157"/>
    </row>
    <row r="2804" spans="1:19" s="158" customFormat="1" x14ac:dyDescent="0.2">
      <c r="A2804" s="157"/>
      <c r="E2804" s="159"/>
      <c r="F2804" s="159"/>
      <c r="G2804" s="160"/>
      <c r="H2804" s="159"/>
      <c r="I2804" s="159"/>
      <c r="K2804" s="161"/>
      <c r="S2804" s="157"/>
    </row>
    <row r="2805" spans="1:19" s="158" customFormat="1" x14ac:dyDescent="0.2">
      <c r="A2805" s="157"/>
      <c r="E2805" s="159"/>
      <c r="F2805" s="159"/>
      <c r="G2805" s="160"/>
      <c r="H2805" s="159"/>
      <c r="I2805" s="159"/>
      <c r="K2805" s="161"/>
      <c r="S2805" s="157"/>
    </row>
    <row r="2806" spans="1:19" s="158" customFormat="1" x14ac:dyDescent="0.2">
      <c r="A2806" s="157"/>
      <c r="E2806" s="159"/>
      <c r="F2806" s="159"/>
      <c r="G2806" s="160"/>
      <c r="H2806" s="159"/>
      <c r="I2806" s="159"/>
      <c r="K2806" s="161"/>
      <c r="S2806" s="157"/>
    </row>
    <row r="2807" spans="1:19" s="158" customFormat="1" x14ac:dyDescent="0.2">
      <c r="A2807" s="157"/>
      <c r="E2807" s="159"/>
      <c r="F2807" s="159"/>
      <c r="G2807" s="160"/>
      <c r="H2807" s="159"/>
      <c r="I2807" s="159"/>
      <c r="K2807" s="161"/>
      <c r="S2807" s="157"/>
    </row>
    <row r="2808" spans="1:19" s="158" customFormat="1" x14ac:dyDescent="0.2">
      <c r="A2808" s="157"/>
      <c r="E2808" s="159"/>
      <c r="F2808" s="159"/>
      <c r="G2808" s="160"/>
      <c r="H2808" s="159"/>
      <c r="I2808" s="159"/>
      <c r="K2808" s="161"/>
      <c r="S2808" s="157"/>
    </row>
    <row r="2809" spans="1:19" s="158" customFormat="1" x14ac:dyDescent="0.2">
      <c r="A2809" s="157"/>
      <c r="E2809" s="159"/>
      <c r="F2809" s="159"/>
      <c r="G2809" s="160"/>
      <c r="H2809" s="159"/>
      <c r="I2809" s="159"/>
      <c r="K2809" s="161"/>
      <c r="S2809" s="157"/>
    </row>
    <row r="2810" spans="1:19" s="158" customFormat="1" x14ac:dyDescent="0.2">
      <c r="A2810" s="157"/>
      <c r="E2810" s="159"/>
      <c r="F2810" s="159"/>
      <c r="G2810" s="160"/>
      <c r="H2810" s="159"/>
      <c r="I2810" s="159"/>
      <c r="K2810" s="161"/>
      <c r="S2810" s="157"/>
    </row>
    <row r="2811" spans="1:19" s="158" customFormat="1" x14ac:dyDescent="0.2">
      <c r="A2811" s="157"/>
      <c r="E2811" s="159"/>
      <c r="F2811" s="159"/>
      <c r="G2811" s="160"/>
      <c r="H2811" s="159"/>
      <c r="I2811" s="159"/>
      <c r="K2811" s="161"/>
      <c r="S2811" s="157"/>
    </row>
    <row r="2812" spans="1:19" s="158" customFormat="1" x14ac:dyDescent="0.2">
      <c r="A2812" s="157"/>
      <c r="E2812" s="159"/>
      <c r="F2812" s="159"/>
      <c r="G2812" s="160"/>
      <c r="H2812" s="159"/>
      <c r="I2812" s="159"/>
      <c r="K2812" s="161"/>
      <c r="S2812" s="157"/>
    </row>
    <row r="2813" spans="1:19" s="158" customFormat="1" x14ac:dyDescent="0.2">
      <c r="A2813" s="157"/>
      <c r="E2813" s="159"/>
      <c r="F2813" s="159"/>
      <c r="G2813" s="160"/>
      <c r="H2813" s="159"/>
      <c r="I2813" s="159"/>
      <c r="K2813" s="161"/>
      <c r="S2813" s="157"/>
    </row>
    <row r="2814" spans="1:19" s="158" customFormat="1" x14ac:dyDescent="0.2">
      <c r="A2814" s="157"/>
      <c r="E2814" s="159"/>
      <c r="F2814" s="159"/>
      <c r="G2814" s="160"/>
      <c r="H2814" s="159"/>
      <c r="I2814" s="159"/>
      <c r="K2814" s="161"/>
      <c r="S2814" s="157"/>
    </row>
    <row r="2815" spans="1:19" s="158" customFormat="1" x14ac:dyDescent="0.2">
      <c r="A2815" s="157"/>
      <c r="E2815" s="159"/>
      <c r="F2815" s="159"/>
      <c r="G2815" s="160"/>
      <c r="H2815" s="159"/>
      <c r="I2815" s="159"/>
      <c r="K2815" s="161"/>
      <c r="S2815" s="157"/>
    </row>
    <row r="2816" spans="1:19" s="158" customFormat="1" x14ac:dyDescent="0.2">
      <c r="A2816" s="157"/>
      <c r="E2816" s="159"/>
      <c r="F2816" s="159"/>
      <c r="G2816" s="160"/>
      <c r="H2816" s="159"/>
      <c r="I2816" s="159"/>
      <c r="K2816" s="161"/>
      <c r="S2816" s="157"/>
    </row>
    <row r="2817" spans="1:19" s="158" customFormat="1" x14ac:dyDescent="0.2">
      <c r="A2817" s="157"/>
      <c r="E2817" s="159"/>
      <c r="F2817" s="159"/>
      <c r="G2817" s="160"/>
      <c r="H2817" s="159"/>
      <c r="I2817" s="159"/>
      <c r="K2817" s="161"/>
      <c r="S2817" s="157"/>
    </row>
    <row r="2818" spans="1:19" s="158" customFormat="1" x14ac:dyDescent="0.2">
      <c r="A2818" s="157"/>
      <c r="E2818" s="159"/>
      <c r="F2818" s="159"/>
      <c r="G2818" s="160"/>
      <c r="H2818" s="159"/>
      <c r="I2818" s="159"/>
      <c r="K2818" s="161"/>
      <c r="S2818" s="157"/>
    </row>
    <row r="2819" spans="1:19" s="158" customFormat="1" x14ac:dyDescent="0.2">
      <c r="A2819" s="157"/>
      <c r="E2819" s="159"/>
      <c r="F2819" s="159"/>
      <c r="G2819" s="160"/>
      <c r="H2819" s="159"/>
      <c r="I2819" s="159"/>
      <c r="K2819" s="161"/>
      <c r="S2819" s="157"/>
    </row>
    <row r="2820" spans="1:19" s="158" customFormat="1" x14ac:dyDescent="0.2">
      <c r="A2820" s="157"/>
      <c r="E2820" s="159"/>
      <c r="F2820" s="159"/>
      <c r="G2820" s="160"/>
      <c r="H2820" s="159"/>
      <c r="I2820" s="159"/>
      <c r="K2820" s="161"/>
      <c r="S2820" s="157"/>
    </row>
    <row r="2821" spans="1:19" s="158" customFormat="1" x14ac:dyDescent="0.2">
      <c r="A2821" s="157"/>
      <c r="E2821" s="159"/>
      <c r="F2821" s="159"/>
      <c r="G2821" s="160"/>
      <c r="H2821" s="159"/>
      <c r="I2821" s="159"/>
      <c r="K2821" s="161"/>
      <c r="S2821" s="157"/>
    </row>
    <row r="2822" spans="1:19" s="158" customFormat="1" x14ac:dyDescent="0.2">
      <c r="A2822" s="157"/>
      <c r="E2822" s="159"/>
      <c r="F2822" s="159"/>
      <c r="G2822" s="160"/>
      <c r="H2822" s="159"/>
      <c r="I2822" s="159"/>
      <c r="K2822" s="161"/>
      <c r="S2822" s="157"/>
    </row>
    <row r="2823" spans="1:19" s="158" customFormat="1" x14ac:dyDescent="0.2">
      <c r="A2823" s="157"/>
      <c r="E2823" s="159"/>
      <c r="F2823" s="159"/>
      <c r="G2823" s="160"/>
      <c r="H2823" s="159"/>
      <c r="I2823" s="159"/>
      <c r="K2823" s="161"/>
      <c r="S2823" s="157"/>
    </row>
    <row r="2824" spans="1:19" s="158" customFormat="1" x14ac:dyDescent="0.2">
      <c r="A2824" s="157"/>
      <c r="E2824" s="159"/>
      <c r="F2824" s="159"/>
      <c r="G2824" s="160"/>
      <c r="H2824" s="159"/>
      <c r="I2824" s="159"/>
      <c r="K2824" s="161"/>
      <c r="S2824" s="157"/>
    </row>
    <row r="2825" spans="1:19" s="158" customFormat="1" x14ac:dyDescent="0.2">
      <c r="A2825" s="157"/>
      <c r="E2825" s="159"/>
      <c r="F2825" s="159"/>
      <c r="G2825" s="160"/>
      <c r="H2825" s="159"/>
      <c r="I2825" s="159"/>
      <c r="K2825" s="161"/>
      <c r="S2825" s="157"/>
    </row>
    <row r="2826" spans="1:19" s="158" customFormat="1" x14ac:dyDescent="0.2">
      <c r="A2826" s="157"/>
      <c r="E2826" s="159"/>
      <c r="F2826" s="159"/>
      <c r="G2826" s="160"/>
      <c r="H2826" s="159"/>
      <c r="I2826" s="159"/>
      <c r="K2826" s="161"/>
      <c r="S2826" s="157"/>
    </row>
    <row r="2827" spans="1:19" s="158" customFormat="1" x14ac:dyDescent="0.2">
      <c r="A2827" s="157"/>
      <c r="E2827" s="159"/>
      <c r="F2827" s="159"/>
      <c r="G2827" s="160"/>
      <c r="H2827" s="159"/>
      <c r="I2827" s="159"/>
      <c r="K2827" s="161"/>
      <c r="S2827" s="157"/>
    </row>
    <row r="2828" spans="1:19" s="158" customFormat="1" x14ac:dyDescent="0.2">
      <c r="A2828" s="157"/>
      <c r="E2828" s="159"/>
      <c r="F2828" s="159"/>
      <c r="G2828" s="160"/>
      <c r="H2828" s="159"/>
      <c r="I2828" s="159"/>
      <c r="K2828" s="161"/>
      <c r="S2828" s="157"/>
    </row>
    <row r="2829" spans="1:19" s="158" customFormat="1" x14ac:dyDescent="0.2">
      <c r="A2829" s="157"/>
      <c r="E2829" s="159"/>
      <c r="F2829" s="159"/>
      <c r="G2829" s="160"/>
      <c r="H2829" s="159"/>
      <c r="I2829" s="159"/>
      <c r="K2829" s="161"/>
      <c r="S2829" s="157"/>
    </row>
    <row r="2830" spans="1:19" s="158" customFormat="1" x14ac:dyDescent="0.2">
      <c r="A2830" s="157"/>
      <c r="E2830" s="159"/>
      <c r="F2830" s="159"/>
      <c r="G2830" s="160"/>
      <c r="H2830" s="159"/>
      <c r="I2830" s="159"/>
      <c r="K2830" s="161"/>
      <c r="S2830" s="157"/>
    </row>
    <row r="2831" spans="1:19" s="158" customFormat="1" x14ac:dyDescent="0.2">
      <c r="A2831" s="157"/>
      <c r="E2831" s="159"/>
      <c r="F2831" s="159"/>
      <c r="G2831" s="160"/>
      <c r="H2831" s="159"/>
      <c r="I2831" s="159"/>
      <c r="K2831" s="161"/>
      <c r="S2831" s="157"/>
    </row>
    <row r="2832" spans="1:19" s="158" customFormat="1" x14ac:dyDescent="0.2">
      <c r="A2832" s="157"/>
      <c r="E2832" s="159"/>
      <c r="F2832" s="159"/>
      <c r="G2832" s="160"/>
      <c r="H2832" s="159"/>
      <c r="I2832" s="159"/>
      <c r="K2832" s="161"/>
      <c r="S2832" s="157"/>
    </row>
    <row r="2833" spans="1:19" s="158" customFormat="1" x14ac:dyDescent="0.2">
      <c r="A2833" s="157"/>
      <c r="E2833" s="159"/>
      <c r="F2833" s="159"/>
      <c r="G2833" s="160"/>
      <c r="H2833" s="159"/>
      <c r="I2833" s="159"/>
      <c r="K2833" s="161"/>
      <c r="S2833" s="157"/>
    </row>
    <row r="2834" spans="1:19" s="158" customFormat="1" x14ac:dyDescent="0.2">
      <c r="A2834" s="157"/>
      <c r="E2834" s="159"/>
      <c r="F2834" s="159"/>
      <c r="G2834" s="160"/>
      <c r="H2834" s="159"/>
      <c r="I2834" s="159"/>
      <c r="K2834" s="161"/>
      <c r="S2834" s="157"/>
    </row>
    <row r="2835" spans="1:19" s="158" customFormat="1" x14ac:dyDescent="0.2">
      <c r="A2835" s="157"/>
      <c r="E2835" s="159"/>
      <c r="F2835" s="159"/>
      <c r="G2835" s="160"/>
      <c r="H2835" s="159"/>
      <c r="I2835" s="159"/>
      <c r="K2835" s="161"/>
      <c r="S2835" s="157"/>
    </row>
    <row r="2836" spans="1:19" s="158" customFormat="1" x14ac:dyDescent="0.2">
      <c r="A2836" s="157"/>
      <c r="E2836" s="159"/>
      <c r="F2836" s="159"/>
      <c r="G2836" s="160"/>
      <c r="H2836" s="159"/>
      <c r="I2836" s="159"/>
      <c r="K2836" s="161"/>
      <c r="S2836" s="157"/>
    </row>
    <row r="2837" spans="1:19" s="158" customFormat="1" x14ac:dyDescent="0.2">
      <c r="A2837" s="157"/>
      <c r="E2837" s="159"/>
      <c r="F2837" s="159"/>
      <c r="G2837" s="160"/>
      <c r="H2837" s="159"/>
      <c r="I2837" s="159"/>
      <c r="K2837" s="161"/>
      <c r="S2837" s="157"/>
    </row>
    <row r="2838" spans="1:19" s="158" customFormat="1" x14ac:dyDescent="0.2">
      <c r="A2838" s="157"/>
      <c r="E2838" s="159"/>
      <c r="F2838" s="159"/>
      <c r="G2838" s="160"/>
      <c r="H2838" s="159"/>
      <c r="I2838" s="159"/>
      <c r="K2838" s="161"/>
      <c r="S2838" s="157"/>
    </row>
    <row r="2839" spans="1:19" s="158" customFormat="1" x14ac:dyDescent="0.2">
      <c r="A2839" s="157"/>
      <c r="E2839" s="159"/>
      <c r="F2839" s="159"/>
      <c r="G2839" s="160"/>
      <c r="H2839" s="159"/>
      <c r="I2839" s="159"/>
      <c r="K2839" s="161"/>
      <c r="S2839" s="157"/>
    </row>
    <row r="2840" spans="1:19" s="158" customFormat="1" x14ac:dyDescent="0.2">
      <c r="A2840" s="157"/>
      <c r="E2840" s="159"/>
      <c r="F2840" s="159"/>
      <c r="G2840" s="160"/>
      <c r="H2840" s="159"/>
      <c r="I2840" s="159"/>
      <c r="K2840" s="161"/>
      <c r="S2840" s="157"/>
    </row>
    <row r="2841" spans="1:19" s="158" customFormat="1" x14ac:dyDescent="0.2">
      <c r="A2841" s="157"/>
      <c r="E2841" s="159"/>
      <c r="F2841" s="159"/>
      <c r="G2841" s="160"/>
      <c r="H2841" s="159"/>
      <c r="I2841" s="159"/>
      <c r="K2841" s="161"/>
      <c r="S2841" s="157"/>
    </row>
    <row r="2842" spans="1:19" s="158" customFormat="1" x14ac:dyDescent="0.2">
      <c r="A2842" s="157"/>
      <c r="E2842" s="159"/>
      <c r="F2842" s="159"/>
      <c r="G2842" s="160"/>
      <c r="H2842" s="159"/>
      <c r="I2842" s="159"/>
      <c r="K2842" s="161"/>
      <c r="S2842" s="157"/>
    </row>
    <row r="2843" spans="1:19" s="158" customFormat="1" x14ac:dyDescent="0.2">
      <c r="A2843" s="157"/>
      <c r="E2843" s="159"/>
      <c r="F2843" s="159"/>
      <c r="G2843" s="160"/>
      <c r="H2843" s="159"/>
      <c r="I2843" s="159"/>
      <c r="K2843" s="161"/>
      <c r="S2843" s="157"/>
    </row>
    <row r="2844" spans="1:19" s="158" customFormat="1" x14ac:dyDescent="0.2">
      <c r="A2844" s="157"/>
      <c r="E2844" s="159"/>
      <c r="F2844" s="159"/>
      <c r="G2844" s="160"/>
      <c r="H2844" s="159"/>
      <c r="I2844" s="159"/>
      <c r="K2844" s="161"/>
      <c r="S2844" s="157"/>
    </row>
    <row r="2845" spans="1:19" s="158" customFormat="1" x14ac:dyDescent="0.2">
      <c r="A2845" s="157"/>
      <c r="E2845" s="159"/>
      <c r="F2845" s="159"/>
      <c r="G2845" s="160"/>
      <c r="H2845" s="159"/>
      <c r="I2845" s="159"/>
      <c r="K2845" s="161"/>
      <c r="S2845" s="157"/>
    </row>
    <row r="2846" spans="1:19" s="158" customFormat="1" x14ac:dyDescent="0.2">
      <c r="A2846" s="157"/>
      <c r="E2846" s="159"/>
      <c r="F2846" s="159"/>
      <c r="G2846" s="160"/>
      <c r="H2846" s="159"/>
      <c r="I2846" s="159"/>
      <c r="K2846" s="161"/>
      <c r="S2846" s="157"/>
    </row>
    <row r="2847" spans="1:19" s="158" customFormat="1" x14ac:dyDescent="0.2">
      <c r="A2847" s="157"/>
      <c r="E2847" s="159"/>
      <c r="F2847" s="159"/>
      <c r="G2847" s="160"/>
      <c r="H2847" s="159"/>
      <c r="I2847" s="159"/>
      <c r="K2847" s="161"/>
      <c r="S2847" s="157"/>
    </row>
    <row r="2848" spans="1:19" s="158" customFormat="1" x14ac:dyDescent="0.2">
      <c r="A2848" s="157"/>
      <c r="E2848" s="159"/>
      <c r="F2848" s="159"/>
      <c r="G2848" s="160"/>
      <c r="H2848" s="159"/>
      <c r="I2848" s="159"/>
      <c r="K2848" s="161"/>
      <c r="S2848" s="157"/>
    </row>
    <row r="2849" spans="1:19" s="158" customFormat="1" x14ac:dyDescent="0.2">
      <c r="A2849" s="157"/>
      <c r="E2849" s="159"/>
      <c r="F2849" s="159"/>
      <c r="G2849" s="160"/>
      <c r="H2849" s="159"/>
      <c r="I2849" s="159"/>
      <c r="K2849" s="161"/>
      <c r="S2849" s="157"/>
    </row>
    <row r="2850" spans="1:19" s="158" customFormat="1" x14ac:dyDescent="0.2">
      <c r="A2850" s="157"/>
      <c r="E2850" s="159"/>
      <c r="F2850" s="159"/>
      <c r="G2850" s="160"/>
      <c r="H2850" s="159"/>
      <c r="I2850" s="159"/>
      <c r="K2850" s="161"/>
      <c r="S2850" s="157"/>
    </row>
    <row r="2851" spans="1:19" s="158" customFormat="1" x14ac:dyDescent="0.2">
      <c r="A2851" s="157"/>
      <c r="E2851" s="159"/>
      <c r="F2851" s="159"/>
      <c r="G2851" s="160"/>
      <c r="H2851" s="159"/>
      <c r="I2851" s="159"/>
      <c r="K2851" s="161"/>
      <c r="S2851" s="157"/>
    </row>
    <row r="2852" spans="1:19" s="158" customFormat="1" x14ac:dyDescent="0.2">
      <c r="A2852" s="157"/>
      <c r="E2852" s="159"/>
      <c r="F2852" s="159"/>
      <c r="G2852" s="160"/>
      <c r="H2852" s="159"/>
      <c r="I2852" s="159"/>
      <c r="K2852" s="161"/>
      <c r="S2852" s="157"/>
    </row>
    <row r="2853" spans="1:19" s="158" customFormat="1" x14ac:dyDescent="0.2">
      <c r="A2853" s="157"/>
      <c r="E2853" s="159"/>
      <c r="F2853" s="159"/>
      <c r="G2853" s="160"/>
      <c r="H2853" s="159"/>
      <c r="I2853" s="159"/>
      <c r="K2853" s="161"/>
      <c r="S2853" s="157"/>
    </row>
    <row r="2854" spans="1:19" s="158" customFormat="1" x14ac:dyDescent="0.2">
      <c r="A2854" s="157"/>
      <c r="E2854" s="159"/>
      <c r="F2854" s="159"/>
      <c r="G2854" s="160"/>
      <c r="H2854" s="159"/>
      <c r="I2854" s="159"/>
      <c r="K2854" s="161"/>
      <c r="S2854" s="157"/>
    </row>
    <row r="2855" spans="1:19" s="158" customFormat="1" x14ac:dyDescent="0.2">
      <c r="A2855" s="157"/>
      <c r="E2855" s="159"/>
      <c r="F2855" s="159"/>
      <c r="G2855" s="160"/>
      <c r="H2855" s="159"/>
      <c r="I2855" s="159"/>
      <c r="K2855" s="161"/>
      <c r="S2855" s="157"/>
    </row>
    <row r="2856" spans="1:19" s="158" customFormat="1" x14ac:dyDescent="0.2">
      <c r="A2856" s="157"/>
      <c r="E2856" s="159"/>
      <c r="F2856" s="159"/>
      <c r="G2856" s="160"/>
      <c r="H2856" s="159"/>
      <c r="I2856" s="159"/>
      <c r="K2856" s="161"/>
      <c r="S2856" s="157"/>
    </row>
    <row r="2857" spans="1:19" s="158" customFormat="1" x14ac:dyDescent="0.2">
      <c r="A2857" s="157"/>
      <c r="E2857" s="159"/>
      <c r="F2857" s="159"/>
      <c r="G2857" s="160"/>
      <c r="H2857" s="159"/>
      <c r="I2857" s="159"/>
      <c r="K2857" s="161"/>
      <c r="S2857" s="157"/>
    </row>
    <row r="2858" spans="1:19" s="158" customFormat="1" x14ac:dyDescent="0.2">
      <c r="A2858" s="157"/>
      <c r="E2858" s="159"/>
      <c r="F2858" s="159"/>
      <c r="G2858" s="160"/>
      <c r="H2858" s="159"/>
      <c r="I2858" s="159"/>
      <c r="K2858" s="161"/>
      <c r="S2858" s="157"/>
    </row>
    <row r="2859" spans="1:19" s="158" customFormat="1" x14ac:dyDescent="0.2">
      <c r="A2859" s="157"/>
      <c r="E2859" s="159"/>
      <c r="F2859" s="159"/>
      <c r="G2859" s="160"/>
      <c r="H2859" s="159"/>
      <c r="I2859" s="159"/>
      <c r="K2859" s="161"/>
      <c r="S2859" s="157"/>
    </row>
    <row r="2860" spans="1:19" s="158" customFormat="1" x14ac:dyDescent="0.2">
      <c r="A2860" s="157"/>
      <c r="E2860" s="159"/>
      <c r="F2860" s="159"/>
      <c r="G2860" s="160"/>
      <c r="H2860" s="159"/>
      <c r="I2860" s="159"/>
      <c r="K2860" s="161"/>
      <c r="S2860" s="157"/>
    </row>
    <row r="2861" spans="1:19" s="158" customFormat="1" x14ac:dyDescent="0.2">
      <c r="A2861" s="157"/>
      <c r="E2861" s="159"/>
      <c r="F2861" s="159"/>
      <c r="G2861" s="160"/>
      <c r="H2861" s="159"/>
      <c r="I2861" s="159"/>
      <c r="K2861" s="161"/>
      <c r="S2861" s="157"/>
    </row>
    <row r="2862" spans="1:19" s="158" customFormat="1" x14ac:dyDescent="0.2">
      <c r="A2862" s="157"/>
      <c r="E2862" s="159"/>
      <c r="F2862" s="159"/>
      <c r="G2862" s="160"/>
      <c r="H2862" s="159"/>
      <c r="I2862" s="159"/>
      <c r="K2862" s="161"/>
      <c r="S2862" s="157"/>
    </row>
    <row r="2863" spans="1:19" s="158" customFormat="1" x14ac:dyDescent="0.2">
      <c r="A2863" s="157"/>
      <c r="E2863" s="159"/>
      <c r="F2863" s="159"/>
      <c r="G2863" s="160"/>
      <c r="H2863" s="159"/>
      <c r="I2863" s="159"/>
      <c r="K2863" s="161"/>
      <c r="S2863" s="157"/>
    </row>
    <row r="2864" spans="1:19" s="158" customFormat="1" x14ac:dyDescent="0.2">
      <c r="A2864" s="157"/>
      <c r="E2864" s="159"/>
      <c r="F2864" s="159"/>
      <c r="G2864" s="160"/>
      <c r="H2864" s="159"/>
      <c r="I2864" s="159"/>
      <c r="K2864" s="161"/>
      <c r="S2864" s="157"/>
    </row>
    <row r="2865" spans="1:19" s="158" customFormat="1" x14ac:dyDescent="0.2">
      <c r="A2865" s="157"/>
      <c r="E2865" s="159"/>
      <c r="F2865" s="159"/>
      <c r="G2865" s="160"/>
      <c r="H2865" s="159"/>
      <c r="I2865" s="159"/>
      <c r="K2865" s="161"/>
      <c r="S2865" s="157"/>
    </row>
    <row r="2866" spans="1:19" s="158" customFormat="1" x14ac:dyDescent="0.2">
      <c r="A2866" s="157"/>
      <c r="E2866" s="159"/>
      <c r="F2866" s="159"/>
      <c r="G2866" s="160"/>
      <c r="H2866" s="159"/>
      <c r="I2866" s="159"/>
      <c r="K2866" s="161"/>
      <c r="S2866" s="157"/>
    </row>
    <row r="2867" spans="1:19" s="158" customFormat="1" x14ac:dyDescent="0.2">
      <c r="A2867" s="157"/>
      <c r="E2867" s="159"/>
      <c r="F2867" s="159"/>
      <c r="G2867" s="160"/>
      <c r="H2867" s="159"/>
      <c r="I2867" s="159"/>
      <c r="K2867" s="161"/>
      <c r="S2867" s="157"/>
    </row>
    <row r="2868" spans="1:19" s="158" customFormat="1" x14ac:dyDescent="0.2">
      <c r="A2868" s="157"/>
      <c r="E2868" s="159"/>
      <c r="F2868" s="159"/>
      <c r="G2868" s="160"/>
      <c r="H2868" s="159"/>
      <c r="I2868" s="159"/>
      <c r="K2868" s="161"/>
      <c r="S2868" s="157"/>
    </row>
    <row r="2869" spans="1:19" s="158" customFormat="1" x14ac:dyDescent="0.2">
      <c r="A2869" s="157"/>
      <c r="E2869" s="159"/>
      <c r="F2869" s="159"/>
      <c r="G2869" s="160"/>
      <c r="H2869" s="159"/>
      <c r="I2869" s="159"/>
      <c r="K2869" s="161"/>
      <c r="S2869" s="157"/>
    </row>
    <row r="2870" spans="1:19" s="158" customFormat="1" x14ac:dyDescent="0.2">
      <c r="A2870" s="157"/>
      <c r="E2870" s="159"/>
      <c r="F2870" s="159"/>
      <c r="G2870" s="160"/>
      <c r="H2870" s="159"/>
      <c r="I2870" s="159"/>
      <c r="K2870" s="161"/>
      <c r="S2870" s="157"/>
    </row>
    <row r="2871" spans="1:19" s="158" customFormat="1" x14ac:dyDescent="0.2">
      <c r="A2871" s="157"/>
      <c r="E2871" s="159"/>
      <c r="F2871" s="159"/>
      <c r="G2871" s="160"/>
      <c r="H2871" s="159"/>
      <c r="I2871" s="159"/>
      <c r="K2871" s="161"/>
      <c r="S2871" s="157"/>
    </row>
    <row r="2872" spans="1:19" s="158" customFormat="1" x14ac:dyDescent="0.2">
      <c r="A2872" s="157"/>
      <c r="E2872" s="159"/>
      <c r="F2872" s="159"/>
      <c r="G2872" s="160"/>
      <c r="H2872" s="159"/>
      <c r="I2872" s="159"/>
      <c r="K2872" s="161"/>
      <c r="S2872" s="157"/>
    </row>
    <row r="2873" spans="1:19" s="158" customFormat="1" x14ac:dyDescent="0.2">
      <c r="A2873" s="157"/>
      <c r="E2873" s="159"/>
      <c r="F2873" s="159"/>
      <c r="G2873" s="160"/>
      <c r="H2873" s="159"/>
      <c r="I2873" s="159"/>
      <c r="K2873" s="161"/>
      <c r="S2873" s="157"/>
    </row>
    <row r="2874" spans="1:19" s="158" customFormat="1" x14ac:dyDescent="0.2">
      <c r="A2874" s="157"/>
      <c r="E2874" s="159"/>
      <c r="F2874" s="159"/>
      <c r="G2874" s="160"/>
      <c r="H2874" s="159"/>
      <c r="I2874" s="159"/>
      <c r="K2874" s="161"/>
      <c r="S2874" s="157"/>
    </row>
    <row r="2875" spans="1:19" s="158" customFormat="1" x14ac:dyDescent="0.2">
      <c r="A2875" s="157"/>
      <c r="E2875" s="159"/>
      <c r="F2875" s="159"/>
      <c r="G2875" s="160"/>
      <c r="H2875" s="159"/>
      <c r="I2875" s="159"/>
      <c r="K2875" s="161"/>
      <c r="S2875" s="157"/>
    </row>
    <row r="2876" spans="1:19" s="158" customFormat="1" x14ac:dyDescent="0.2">
      <c r="A2876" s="157"/>
      <c r="E2876" s="159"/>
      <c r="F2876" s="159"/>
      <c r="G2876" s="160"/>
      <c r="H2876" s="159"/>
      <c r="I2876" s="159"/>
      <c r="K2876" s="161"/>
      <c r="S2876" s="157"/>
    </row>
    <row r="2877" spans="1:19" s="158" customFormat="1" x14ac:dyDescent="0.2">
      <c r="A2877" s="157"/>
      <c r="E2877" s="159"/>
      <c r="F2877" s="159"/>
      <c r="G2877" s="160"/>
      <c r="H2877" s="159"/>
      <c r="I2877" s="159"/>
      <c r="K2877" s="161"/>
      <c r="S2877" s="157"/>
    </row>
    <row r="2878" spans="1:19" s="158" customFormat="1" x14ac:dyDescent="0.2">
      <c r="A2878" s="157"/>
      <c r="E2878" s="159"/>
      <c r="F2878" s="159"/>
      <c r="G2878" s="160"/>
      <c r="H2878" s="159"/>
      <c r="I2878" s="159"/>
      <c r="K2878" s="161"/>
      <c r="S2878" s="157"/>
    </row>
    <row r="2879" spans="1:19" s="158" customFormat="1" x14ac:dyDescent="0.2">
      <c r="A2879" s="157"/>
      <c r="E2879" s="159"/>
      <c r="F2879" s="159"/>
      <c r="G2879" s="160"/>
      <c r="H2879" s="159"/>
      <c r="I2879" s="159"/>
      <c r="K2879" s="161"/>
      <c r="S2879" s="157"/>
    </row>
    <row r="2880" spans="1:19" s="158" customFormat="1" x14ac:dyDescent="0.2">
      <c r="A2880" s="157"/>
      <c r="E2880" s="159"/>
      <c r="F2880" s="159"/>
      <c r="G2880" s="160"/>
      <c r="H2880" s="159"/>
      <c r="I2880" s="159"/>
      <c r="K2880" s="161"/>
      <c r="S2880" s="157"/>
    </row>
    <row r="2881" spans="1:19" s="158" customFormat="1" x14ac:dyDescent="0.2">
      <c r="A2881" s="157"/>
      <c r="E2881" s="159"/>
      <c r="F2881" s="159"/>
      <c r="G2881" s="160"/>
      <c r="H2881" s="159"/>
      <c r="I2881" s="159"/>
      <c r="K2881" s="161"/>
      <c r="S2881" s="157"/>
    </row>
    <row r="2882" spans="1:19" s="158" customFormat="1" x14ac:dyDescent="0.2">
      <c r="A2882" s="157"/>
      <c r="E2882" s="159"/>
      <c r="F2882" s="159"/>
      <c r="G2882" s="160"/>
      <c r="H2882" s="159"/>
      <c r="I2882" s="159"/>
      <c r="K2882" s="161"/>
      <c r="S2882" s="157"/>
    </row>
    <row r="2883" spans="1:19" s="158" customFormat="1" x14ac:dyDescent="0.2">
      <c r="A2883" s="157"/>
      <c r="E2883" s="159"/>
      <c r="F2883" s="159"/>
      <c r="G2883" s="160"/>
      <c r="H2883" s="159"/>
      <c r="I2883" s="159"/>
      <c r="K2883" s="161"/>
      <c r="S2883" s="157"/>
    </row>
    <row r="2884" spans="1:19" s="158" customFormat="1" x14ac:dyDescent="0.2">
      <c r="A2884" s="157"/>
      <c r="E2884" s="159"/>
      <c r="F2884" s="159"/>
      <c r="G2884" s="160"/>
      <c r="H2884" s="159"/>
      <c r="I2884" s="159"/>
      <c r="K2884" s="161"/>
      <c r="S2884" s="157"/>
    </row>
    <row r="2885" spans="1:19" s="158" customFormat="1" x14ac:dyDescent="0.2">
      <c r="A2885" s="157"/>
      <c r="E2885" s="159"/>
      <c r="F2885" s="159"/>
      <c r="G2885" s="160"/>
      <c r="H2885" s="159"/>
      <c r="I2885" s="159"/>
      <c r="K2885" s="161"/>
      <c r="S2885" s="157"/>
    </row>
    <row r="2886" spans="1:19" s="158" customFormat="1" x14ac:dyDescent="0.2">
      <c r="A2886" s="157"/>
      <c r="E2886" s="159"/>
      <c r="F2886" s="159"/>
      <c r="G2886" s="160"/>
      <c r="H2886" s="159"/>
      <c r="I2886" s="159"/>
      <c r="K2886" s="161"/>
      <c r="S2886" s="157"/>
    </row>
    <row r="2887" spans="1:19" s="158" customFormat="1" x14ac:dyDescent="0.2">
      <c r="A2887" s="157"/>
      <c r="E2887" s="159"/>
      <c r="F2887" s="159"/>
      <c r="G2887" s="160"/>
      <c r="H2887" s="159"/>
      <c r="I2887" s="159"/>
      <c r="K2887" s="161"/>
      <c r="S2887" s="157"/>
    </row>
    <row r="2888" spans="1:19" s="158" customFormat="1" x14ac:dyDescent="0.2">
      <c r="A2888" s="157"/>
      <c r="E2888" s="159"/>
      <c r="F2888" s="159"/>
      <c r="G2888" s="160"/>
      <c r="H2888" s="159"/>
      <c r="I2888" s="159"/>
      <c r="K2888" s="161"/>
      <c r="S2888" s="157"/>
    </row>
    <row r="2889" spans="1:19" s="158" customFormat="1" x14ac:dyDescent="0.2">
      <c r="A2889" s="157"/>
      <c r="E2889" s="159"/>
      <c r="F2889" s="159"/>
      <c r="G2889" s="160"/>
      <c r="H2889" s="159"/>
      <c r="I2889" s="159"/>
      <c r="K2889" s="161"/>
      <c r="S2889" s="157"/>
    </row>
    <row r="2890" spans="1:19" s="158" customFormat="1" x14ac:dyDescent="0.2">
      <c r="A2890" s="157"/>
      <c r="E2890" s="159"/>
      <c r="F2890" s="159"/>
      <c r="G2890" s="160"/>
      <c r="H2890" s="159"/>
      <c r="I2890" s="159"/>
      <c r="K2890" s="161"/>
      <c r="S2890" s="157"/>
    </row>
    <row r="2891" spans="1:19" s="158" customFormat="1" x14ac:dyDescent="0.2">
      <c r="A2891" s="157"/>
      <c r="E2891" s="159"/>
      <c r="F2891" s="159"/>
      <c r="G2891" s="160"/>
      <c r="H2891" s="159"/>
      <c r="I2891" s="159"/>
      <c r="K2891" s="161"/>
      <c r="S2891" s="157"/>
    </row>
    <row r="2892" spans="1:19" s="158" customFormat="1" x14ac:dyDescent="0.2">
      <c r="A2892" s="157"/>
      <c r="E2892" s="159"/>
      <c r="F2892" s="159"/>
      <c r="G2892" s="160"/>
      <c r="H2892" s="159"/>
      <c r="I2892" s="159"/>
      <c r="K2892" s="161"/>
      <c r="S2892" s="157"/>
    </row>
    <row r="2893" spans="1:19" s="158" customFormat="1" x14ac:dyDescent="0.2">
      <c r="A2893" s="157"/>
      <c r="E2893" s="159"/>
      <c r="F2893" s="159"/>
      <c r="G2893" s="160"/>
      <c r="H2893" s="159"/>
      <c r="I2893" s="159"/>
      <c r="K2893" s="161"/>
      <c r="S2893" s="157"/>
    </row>
    <row r="2894" spans="1:19" s="158" customFormat="1" x14ac:dyDescent="0.2">
      <c r="A2894" s="157"/>
      <c r="E2894" s="159"/>
      <c r="F2894" s="159"/>
      <c r="G2894" s="160"/>
      <c r="H2894" s="159"/>
      <c r="I2894" s="159"/>
      <c r="K2894" s="161"/>
      <c r="S2894" s="157"/>
    </row>
    <row r="2895" spans="1:19" s="158" customFormat="1" x14ac:dyDescent="0.2">
      <c r="A2895" s="157"/>
      <c r="E2895" s="159"/>
      <c r="F2895" s="159"/>
      <c r="G2895" s="160"/>
      <c r="H2895" s="159"/>
      <c r="I2895" s="159"/>
      <c r="K2895" s="161"/>
      <c r="S2895" s="157"/>
    </row>
    <row r="2896" spans="1:19" s="158" customFormat="1" x14ac:dyDescent="0.2">
      <c r="A2896" s="157"/>
      <c r="E2896" s="159"/>
      <c r="F2896" s="159"/>
      <c r="G2896" s="160"/>
      <c r="H2896" s="159"/>
      <c r="I2896" s="159"/>
      <c r="K2896" s="161"/>
      <c r="S2896" s="157"/>
    </row>
    <row r="2897" spans="1:19" s="158" customFormat="1" x14ac:dyDescent="0.2">
      <c r="A2897" s="157"/>
      <c r="E2897" s="159"/>
      <c r="F2897" s="159"/>
      <c r="G2897" s="160"/>
      <c r="H2897" s="159"/>
      <c r="I2897" s="159"/>
      <c r="K2897" s="161"/>
      <c r="S2897" s="157"/>
    </row>
    <row r="2898" spans="1:19" s="158" customFormat="1" x14ac:dyDescent="0.2">
      <c r="A2898" s="157"/>
      <c r="E2898" s="159"/>
      <c r="F2898" s="159"/>
      <c r="G2898" s="160"/>
      <c r="H2898" s="159"/>
      <c r="I2898" s="159"/>
      <c r="K2898" s="161"/>
      <c r="S2898" s="157"/>
    </row>
    <row r="2899" spans="1:19" s="158" customFormat="1" x14ac:dyDescent="0.2">
      <c r="A2899" s="157"/>
      <c r="E2899" s="159"/>
      <c r="F2899" s="159"/>
      <c r="G2899" s="160"/>
      <c r="H2899" s="159"/>
      <c r="I2899" s="159"/>
      <c r="K2899" s="161"/>
      <c r="S2899" s="157"/>
    </row>
    <row r="2900" spans="1:19" s="158" customFormat="1" x14ac:dyDescent="0.2">
      <c r="A2900" s="157"/>
      <c r="E2900" s="159"/>
      <c r="F2900" s="159"/>
      <c r="G2900" s="160"/>
      <c r="H2900" s="159"/>
      <c r="I2900" s="159"/>
      <c r="K2900" s="161"/>
      <c r="S2900" s="157"/>
    </row>
    <row r="2901" spans="1:19" s="158" customFormat="1" x14ac:dyDescent="0.2">
      <c r="A2901" s="157"/>
      <c r="E2901" s="159"/>
      <c r="F2901" s="159"/>
      <c r="G2901" s="160"/>
      <c r="H2901" s="159"/>
      <c r="I2901" s="159"/>
      <c r="K2901" s="161"/>
      <c r="S2901" s="157"/>
    </row>
    <row r="2902" spans="1:19" s="158" customFormat="1" x14ac:dyDescent="0.2">
      <c r="A2902" s="157"/>
      <c r="E2902" s="159"/>
      <c r="F2902" s="159"/>
      <c r="G2902" s="160"/>
      <c r="H2902" s="159"/>
      <c r="I2902" s="159"/>
      <c r="K2902" s="161"/>
      <c r="S2902" s="157"/>
    </row>
    <row r="2903" spans="1:19" s="158" customFormat="1" x14ac:dyDescent="0.2">
      <c r="A2903" s="157"/>
      <c r="E2903" s="159"/>
      <c r="F2903" s="159"/>
      <c r="G2903" s="160"/>
      <c r="H2903" s="159"/>
      <c r="I2903" s="159"/>
      <c r="K2903" s="161"/>
      <c r="S2903" s="157"/>
    </row>
    <row r="2904" spans="1:19" s="158" customFormat="1" x14ac:dyDescent="0.2">
      <c r="A2904" s="157"/>
      <c r="E2904" s="159"/>
      <c r="F2904" s="159"/>
      <c r="G2904" s="160"/>
      <c r="H2904" s="159"/>
      <c r="I2904" s="159"/>
      <c r="K2904" s="161"/>
      <c r="S2904" s="157"/>
    </row>
    <row r="2905" spans="1:19" s="158" customFormat="1" x14ac:dyDescent="0.2">
      <c r="A2905" s="157"/>
      <c r="E2905" s="159"/>
      <c r="F2905" s="159"/>
      <c r="G2905" s="160"/>
      <c r="H2905" s="159"/>
      <c r="I2905" s="159"/>
      <c r="K2905" s="161"/>
      <c r="S2905" s="157"/>
    </row>
    <row r="2906" spans="1:19" s="158" customFormat="1" x14ac:dyDescent="0.2">
      <c r="A2906" s="157"/>
      <c r="E2906" s="159"/>
      <c r="F2906" s="159"/>
      <c r="G2906" s="160"/>
      <c r="H2906" s="159"/>
      <c r="I2906" s="159"/>
      <c r="K2906" s="161"/>
      <c r="S2906" s="157"/>
    </row>
    <row r="2907" spans="1:19" s="158" customFormat="1" x14ac:dyDescent="0.2">
      <c r="A2907" s="157"/>
      <c r="E2907" s="159"/>
      <c r="F2907" s="159"/>
      <c r="G2907" s="160"/>
      <c r="H2907" s="159"/>
      <c r="I2907" s="159"/>
      <c r="K2907" s="161"/>
      <c r="S2907" s="157"/>
    </row>
    <row r="2908" spans="1:19" s="158" customFormat="1" x14ac:dyDescent="0.2">
      <c r="A2908" s="157"/>
      <c r="E2908" s="159"/>
      <c r="F2908" s="159"/>
      <c r="G2908" s="160"/>
      <c r="H2908" s="159"/>
      <c r="I2908" s="159"/>
      <c r="K2908" s="161"/>
      <c r="S2908" s="157"/>
    </row>
    <row r="2909" spans="1:19" s="158" customFormat="1" x14ac:dyDescent="0.2">
      <c r="A2909" s="157"/>
      <c r="E2909" s="159"/>
      <c r="F2909" s="159"/>
      <c r="G2909" s="160"/>
      <c r="H2909" s="159"/>
      <c r="I2909" s="159"/>
      <c r="K2909" s="161"/>
      <c r="S2909" s="157"/>
    </row>
    <row r="2910" spans="1:19" s="158" customFormat="1" x14ac:dyDescent="0.2">
      <c r="A2910" s="157"/>
      <c r="E2910" s="159"/>
      <c r="F2910" s="159"/>
      <c r="G2910" s="160"/>
      <c r="H2910" s="159"/>
      <c r="I2910" s="159"/>
      <c r="K2910" s="161"/>
      <c r="S2910" s="157"/>
    </row>
    <row r="2911" spans="1:19" s="158" customFormat="1" x14ac:dyDescent="0.2">
      <c r="A2911" s="157"/>
      <c r="E2911" s="159"/>
      <c r="F2911" s="159"/>
      <c r="G2911" s="160"/>
      <c r="H2911" s="159"/>
      <c r="I2911" s="159"/>
      <c r="K2911" s="161"/>
      <c r="S2911" s="157"/>
    </row>
    <row r="2912" spans="1:19" s="158" customFormat="1" x14ac:dyDescent="0.2">
      <c r="A2912" s="157"/>
      <c r="E2912" s="159"/>
      <c r="F2912" s="159"/>
      <c r="G2912" s="160"/>
      <c r="H2912" s="159"/>
      <c r="I2912" s="159"/>
      <c r="K2912" s="161"/>
      <c r="S2912" s="157"/>
    </row>
    <row r="2913" spans="1:19" s="158" customFormat="1" x14ac:dyDescent="0.2">
      <c r="A2913" s="157"/>
      <c r="E2913" s="159"/>
      <c r="F2913" s="159"/>
      <c r="G2913" s="160"/>
      <c r="H2913" s="159"/>
      <c r="I2913" s="159"/>
      <c r="K2913" s="161"/>
      <c r="S2913" s="157"/>
    </row>
    <row r="2914" spans="1:19" s="158" customFormat="1" x14ac:dyDescent="0.2">
      <c r="A2914" s="157"/>
      <c r="E2914" s="159"/>
      <c r="F2914" s="159"/>
      <c r="G2914" s="160"/>
      <c r="H2914" s="159"/>
      <c r="I2914" s="159"/>
      <c r="K2914" s="161"/>
      <c r="S2914" s="157"/>
    </row>
    <row r="2915" spans="1:19" s="158" customFormat="1" x14ac:dyDescent="0.2">
      <c r="A2915" s="157"/>
      <c r="E2915" s="159"/>
      <c r="F2915" s="159"/>
      <c r="G2915" s="160"/>
      <c r="H2915" s="159"/>
      <c r="I2915" s="159"/>
      <c r="K2915" s="161"/>
      <c r="S2915" s="157"/>
    </row>
    <row r="2916" spans="1:19" s="158" customFormat="1" x14ac:dyDescent="0.2">
      <c r="A2916" s="157"/>
      <c r="E2916" s="159"/>
      <c r="F2916" s="159"/>
      <c r="G2916" s="160"/>
      <c r="H2916" s="159"/>
      <c r="I2916" s="159"/>
      <c r="K2916" s="161"/>
      <c r="S2916" s="157"/>
    </row>
    <row r="2917" spans="1:19" s="158" customFormat="1" x14ac:dyDescent="0.2">
      <c r="A2917" s="157"/>
      <c r="E2917" s="159"/>
      <c r="F2917" s="159"/>
      <c r="G2917" s="160"/>
      <c r="H2917" s="159"/>
      <c r="I2917" s="159"/>
      <c r="K2917" s="161"/>
      <c r="S2917" s="157"/>
    </row>
    <row r="2918" spans="1:19" s="158" customFormat="1" x14ac:dyDescent="0.2">
      <c r="A2918" s="157"/>
      <c r="E2918" s="159"/>
      <c r="F2918" s="159"/>
      <c r="G2918" s="160"/>
      <c r="H2918" s="159"/>
      <c r="I2918" s="159"/>
      <c r="K2918" s="161"/>
      <c r="S2918" s="157"/>
    </row>
    <row r="2919" spans="1:19" s="158" customFormat="1" x14ac:dyDescent="0.2">
      <c r="A2919" s="157"/>
      <c r="E2919" s="159"/>
      <c r="F2919" s="159"/>
      <c r="G2919" s="160"/>
      <c r="H2919" s="159"/>
      <c r="I2919" s="159"/>
      <c r="K2919" s="161"/>
      <c r="S2919" s="157"/>
    </row>
    <row r="2920" spans="1:19" s="158" customFormat="1" x14ac:dyDescent="0.2">
      <c r="A2920" s="157"/>
      <c r="E2920" s="159"/>
      <c r="F2920" s="159"/>
      <c r="G2920" s="160"/>
      <c r="H2920" s="159"/>
      <c r="I2920" s="159"/>
      <c r="K2920" s="161"/>
      <c r="S2920" s="157"/>
    </row>
    <row r="2921" spans="1:19" s="158" customFormat="1" x14ac:dyDescent="0.2">
      <c r="A2921" s="157"/>
      <c r="E2921" s="159"/>
      <c r="F2921" s="159"/>
      <c r="G2921" s="160"/>
      <c r="H2921" s="159"/>
      <c r="I2921" s="159"/>
      <c r="K2921" s="161"/>
      <c r="S2921" s="157"/>
    </row>
    <row r="2922" spans="1:19" s="158" customFormat="1" x14ac:dyDescent="0.2">
      <c r="A2922" s="157"/>
      <c r="E2922" s="159"/>
      <c r="F2922" s="159"/>
      <c r="G2922" s="160"/>
      <c r="H2922" s="159"/>
      <c r="I2922" s="159"/>
      <c r="K2922" s="161"/>
      <c r="S2922" s="157"/>
    </row>
    <row r="2923" spans="1:19" s="158" customFormat="1" x14ac:dyDescent="0.2">
      <c r="A2923" s="157"/>
      <c r="E2923" s="159"/>
      <c r="F2923" s="159"/>
      <c r="G2923" s="160"/>
      <c r="H2923" s="159"/>
      <c r="I2923" s="159"/>
      <c r="K2923" s="161"/>
      <c r="S2923" s="157"/>
    </row>
    <row r="2924" spans="1:19" s="158" customFormat="1" x14ac:dyDescent="0.2">
      <c r="A2924" s="157"/>
      <c r="E2924" s="159"/>
      <c r="F2924" s="159"/>
      <c r="G2924" s="160"/>
      <c r="H2924" s="159"/>
      <c r="I2924" s="159"/>
      <c r="K2924" s="161"/>
      <c r="S2924" s="157"/>
    </row>
    <row r="2925" spans="1:19" s="158" customFormat="1" x14ac:dyDescent="0.2">
      <c r="A2925" s="157"/>
      <c r="E2925" s="159"/>
      <c r="F2925" s="159"/>
      <c r="G2925" s="160"/>
      <c r="H2925" s="159"/>
      <c r="I2925" s="159"/>
      <c r="K2925" s="161"/>
      <c r="S2925" s="157"/>
    </row>
    <row r="2926" spans="1:19" s="158" customFormat="1" x14ac:dyDescent="0.2">
      <c r="A2926" s="157"/>
      <c r="E2926" s="159"/>
      <c r="F2926" s="159"/>
      <c r="G2926" s="160"/>
      <c r="H2926" s="159"/>
      <c r="I2926" s="159"/>
      <c r="K2926" s="161"/>
      <c r="S2926" s="157"/>
    </row>
    <row r="2927" spans="1:19" s="158" customFormat="1" x14ac:dyDescent="0.2">
      <c r="A2927" s="157"/>
      <c r="E2927" s="159"/>
      <c r="F2927" s="159"/>
      <c r="G2927" s="160"/>
      <c r="H2927" s="159"/>
      <c r="I2927" s="159"/>
      <c r="K2927" s="161"/>
      <c r="S2927" s="157"/>
    </row>
    <row r="2928" spans="1:19" s="158" customFormat="1" x14ac:dyDescent="0.2">
      <c r="A2928" s="157"/>
      <c r="E2928" s="159"/>
      <c r="F2928" s="159"/>
      <c r="G2928" s="160"/>
      <c r="H2928" s="159"/>
      <c r="I2928" s="159"/>
      <c r="K2928" s="161"/>
      <c r="S2928" s="157"/>
    </row>
    <row r="2929" spans="1:19" s="158" customFormat="1" x14ac:dyDescent="0.2">
      <c r="A2929" s="157"/>
      <c r="E2929" s="159"/>
      <c r="F2929" s="159"/>
      <c r="G2929" s="160"/>
      <c r="H2929" s="159"/>
      <c r="I2929" s="159"/>
      <c r="K2929" s="161"/>
      <c r="S2929" s="157"/>
    </row>
    <row r="2930" spans="1:19" s="158" customFormat="1" x14ac:dyDescent="0.2">
      <c r="A2930" s="157"/>
      <c r="E2930" s="159"/>
      <c r="F2930" s="159"/>
      <c r="G2930" s="160"/>
      <c r="H2930" s="159"/>
      <c r="I2930" s="159"/>
      <c r="K2930" s="161"/>
      <c r="S2930" s="157"/>
    </row>
    <row r="2931" spans="1:19" s="158" customFormat="1" x14ac:dyDescent="0.2">
      <c r="A2931" s="157"/>
      <c r="E2931" s="159"/>
      <c r="F2931" s="159"/>
      <c r="G2931" s="160"/>
      <c r="H2931" s="159"/>
      <c r="I2931" s="159"/>
      <c r="K2931" s="161"/>
      <c r="S2931" s="157"/>
    </row>
    <row r="2932" spans="1:19" s="158" customFormat="1" x14ac:dyDescent="0.2">
      <c r="A2932" s="157"/>
      <c r="E2932" s="159"/>
      <c r="F2932" s="159"/>
      <c r="G2932" s="160"/>
      <c r="H2932" s="159"/>
      <c r="I2932" s="159"/>
      <c r="K2932" s="161"/>
      <c r="S2932" s="157"/>
    </row>
    <row r="2933" spans="1:19" s="158" customFormat="1" x14ac:dyDescent="0.2">
      <c r="A2933" s="157"/>
      <c r="E2933" s="159"/>
      <c r="F2933" s="159"/>
      <c r="G2933" s="160"/>
      <c r="H2933" s="159"/>
      <c r="I2933" s="159"/>
      <c r="K2933" s="161"/>
      <c r="S2933" s="157"/>
    </row>
    <row r="2934" spans="1:19" s="158" customFormat="1" x14ac:dyDescent="0.2">
      <c r="A2934" s="157"/>
      <c r="E2934" s="159"/>
      <c r="F2934" s="159"/>
      <c r="G2934" s="160"/>
      <c r="H2934" s="159"/>
      <c r="I2934" s="159"/>
      <c r="K2934" s="161"/>
      <c r="S2934" s="157"/>
    </row>
    <row r="2935" spans="1:19" s="158" customFormat="1" x14ac:dyDescent="0.2">
      <c r="A2935" s="157"/>
      <c r="E2935" s="159"/>
      <c r="F2935" s="159"/>
      <c r="G2935" s="160"/>
      <c r="H2935" s="159"/>
      <c r="I2935" s="159"/>
      <c r="K2935" s="161"/>
      <c r="S2935" s="157"/>
    </row>
    <row r="2936" spans="1:19" s="158" customFormat="1" x14ac:dyDescent="0.2">
      <c r="A2936" s="157"/>
      <c r="E2936" s="159"/>
      <c r="F2936" s="159"/>
      <c r="G2936" s="160"/>
      <c r="H2936" s="159"/>
      <c r="I2936" s="159"/>
      <c r="K2936" s="161"/>
      <c r="S2936" s="157"/>
    </row>
    <row r="2937" spans="1:19" s="158" customFormat="1" x14ac:dyDescent="0.2">
      <c r="A2937" s="157"/>
      <c r="E2937" s="159"/>
      <c r="F2937" s="159"/>
      <c r="G2937" s="160"/>
      <c r="H2937" s="159"/>
      <c r="I2937" s="159"/>
      <c r="K2937" s="161"/>
      <c r="S2937" s="157"/>
    </row>
    <row r="2938" spans="1:19" s="158" customFormat="1" x14ac:dyDescent="0.2">
      <c r="A2938" s="157"/>
      <c r="E2938" s="159"/>
      <c r="F2938" s="159"/>
      <c r="G2938" s="160"/>
      <c r="H2938" s="159"/>
      <c r="I2938" s="159"/>
      <c r="K2938" s="161"/>
      <c r="S2938" s="157"/>
    </row>
    <row r="2939" spans="1:19" s="158" customFormat="1" x14ac:dyDescent="0.2">
      <c r="A2939" s="157"/>
      <c r="E2939" s="159"/>
      <c r="F2939" s="159"/>
      <c r="G2939" s="160"/>
      <c r="H2939" s="159"/>
      <c r="I2939" s="159"/>
      <c r="K2939" s="161"/>
      <c r="S2939" s="157"/>
    </row>
    <row r="2940" spans="1:19" s="158" customFormat="1" x14ac:dyDescent="0.2">
      <c r="A2940" s="157"/>
      <c r="E2940" s="159"/>
      <c r="F2940" s="159"/>
      <c r="G2940" s="160"/>
      <c r="H2940" s="159"/>
      <c r="I2940" s="159"/>
      <c r="K2940" s="161"/>
      <c r="S2940" s="157"/>
    </row>
    <row r="2941" spans="1:19" s="158" customFormat="1" x14ac:dyDescent="0.2">
      <c r="A2941" s="157"/>
      <c r="E2941" s="159"/>
      <c r="F2941" s="159"/>
      <c r="G2941" s="160"/>
      <c r="H2941" s="159"/>
      <c r="I2941" s="159"/>
      <c r="K2941" s="161"/>
      <c r="S2941" s="157"/>
    </row>
    <row r="2942" spans="1:19" s="158" customFormat="1" x14ac:dyDescent="0.2">
      <c r="A2942" s="157"/>
      <c r="E2942" s="159"/>
      <c r="F2942" s="159"/>
      <c r="G2942" s="160"/>
      <c r="H2942" s="159"/>
      <c r="I2942" s="159"/>
      <c r="K2942" s="161"/>
      <c r="S2942" s="157"/>
    </row>
    <row r="2943" spans="1:19" s="158" customFormat="1" x14ac:dyDescent="0.2">
      <c r="A2943" s="157"/>
      <c r="E2943" s="159"/>
      <c r="F2943" s="159"/>
      <c r="G2943" s="160"/>
      <c r="H2943" s="159"/>
      <c r="I2943" s="159"/>
      <c r="K2943" s="161"/>
      <c r="S2943" s="157"/>
    </row>
    <row r="2944" spans="1:19" s="158" customFormat="1" x14ac:dyDescent="0.2">
      <c r="A2944" s="157"/>
      <c r="E2944" s="159"/>
      <c r="F2944" s="159"/>
      <c r="G2944" s="160"/>
      <c r="H2944" s="159"/>
      <c r="I2944" s="159"/>
      <c r="K2944" s="161"/>
      <c r="S2944" s="157"/>
    </row>
    <row r="2945" spans="1:19" s="158" customFormat="1" x14ac:dyDescent="0.2">
      <c r="A2945" s="157"/>
      <c r="E2945" s="159"/>
      <c r="F2945" s="159"/>
      <c r="G2945" s="160"/>
      <c r="H2945" s="159"/>
      <c r="I2945" s="159"/>
      <c r="K2945" s="161"/>
      <c r="S2945" s="157"/>
    </row>
    <row r="2946" spans="1:19" s="158" customFormat="1" x14ac:dyDescent="0.2">
      <c r="A2946" s="157"/>
      <c r="E2946" s="159"/>
      <c r="F2946" s="159"/>
      <c r="G2946" s="160"/>
      <c r="H2946" s="159"/>
      <c r="I2946" s="159"/>
      <c r="K2946" s="161"/>
      <c r="S2946" s="157"/>
    </row>
    <row r="2947" spans="1:19" s="158" customFormat="1" x14ac:dyDescent="0.2">
      <c r="A2947" s="157"/>
      <c r="E2947" s="159"/>
      <c r="F2947" s="159"/>
      <c r="G2947" s="160"/>
      <c r="H2947" s="159"/>
      <c r="I2947" s="159"/>
      <c r="K2947" s="161"/>
      <c r="S2947" s="157"/>
    </row>
    <row r="2948" spans="1:19" s="158" customFormat="1" x14ac:dyDescent="0.2">
      <c r="A2948" s="157"/>
      <c r="E2948" s="159"/>
      <c r="F2948" s="159"/>
      <c r="G2948" s="160"/>
      <c r="H2948" s="159"/>
      <c r="I2948" s="159"/>
      <c r="K2948" s="161"/>
      <c r="S2948" s="157"/>
    </row>
    <row r="2949" spans="1:19" s="158" customFormat="1" x14ac:dyDescent="0.2">
      <c r="A2949" s="157"/>
      <c r="E2949" s="159"/>
      <c r="F2949" s="159"/>
      <c r="G2949" s="160"/>
      <c r="H2949" s="159"/>
      <c r="I2949" s="159"/>
      <c r="K2949" s="161"/>
      <c r="S2949" s="157"/>
    </row>
    <row r="2950" spans="1:19" s="158" customFormat="1" x14ac:dyDescent="0.2">
      <c r="A2950" s="157"/>
      <c r="E2950" s="159"/>
      <c r="F2950" s="159"/>
      <c r="G2950" s="160"/>
      <c r="H2950" s="159"/>
      <c r="I2950" s="159"/>
      <c r="K2950" s="161"/>
      <c r="S2950" s="157"/>
    </row>
    <row r="2951" spans="1:19" s="158" customFormat="1" x14ac:dyDescent="0.2">
      <c r="A2951" s="157"/>
      <c r="E2951" s="159"/>
      <c r="F2951" s="159"/>
      <c r="G2951" s="160"/>
      <c r="H2951" s="159"/>
      <c r="I2951" s="159"/>
      <c r="K2951" s="161"/>
      <c r="S2951" s="157"/>
    </row>
    <row r="2952" spans="1:19" s="158" customFormat="1" x14ac:dyDescent="0.2">
      <c r="A2952" s="157"/>
      <c r="E2952" s="159"/>
      <c r="F2952" s="159"/>
      <c r="G2952" s="160"/>
      <c r="H2952" s="159"/>
      <c r="I2952" s="159"/>
      <c r="K2952" s="161"/>
      <c r="S2952" s="157"/>
    </row>
    <row r="2953" spans="1:19" s="158" customFormat="1" x14ac:dyDescent="0.2">
      <c r="A2953" s="157"/>
      <c r="E2953" s="159"/>
      <c r="F2953" s="159"/>
      <c r="G2953" s="160"/>
      <c r="H2953" s="159"/>
      <c r="I2953" s="159"/>
      <c r="K2953" s="161"/>
      <c r="S2953" s="157"/>
    </row>
    <row r="2954" spans="1:19" s="158" customFormat="1" x14ac:dyDescent="0.2">
      <c r="A2954" s="157"/>
      <c r="E2954" s="159"/>
      <c r="F2954" s="159"/>
      <c r="G2954" s="160"/>
      <c r="H2954" s="159"/>
      <c r="I2954" s="159"/>
      <c r="K2954" s="161"/>
      <c r="S2954" s="157"/>
    </row>
    <row r="2955" spans="1:19" s="158" customFormat="1" x14ac:dyDescent="0.2">
      <c r="A2955" s="157"/>
      <c r="E2955" s="159"/>
      <c r="F2955" s="159"/>
      <c r="G2955" s="160"/>
      <c r="H2955" s="159"/>
      <c r="I2955" s="159"/>
      <c r="K2955" s="161"/>
      <c r="S2955" s="157"/>
    </row>
    <row r="2956" spans="1:19" s="158" customFormat="1" x14ac:dyDescent="0.2">
      <c r="A2956" s="157"/>
      <c r="E2956" s="159"/>
      <c r="F2956" s="159"/>
      <c r="G2956" s="160"/>
      <c r="H2956" s="159"/>
      <c r="I2956" s="159"/>
      <c r="K2956" s="161"/>
      <c r="S2956" s="157"/>
    </row>
    <row r="2957" spans="1:19" s="158" customFormat="1" x14ac:dyDescent="0.2">
      <c r="A2957" s="157"/>
      <c r="E2957" s="159"/>
      <c r="F2957" s="159"/>
      <c r="G2957" s="160"/>
      <c r="H2957" s="159"/>
      <c r="I2957" s="159"/>
      <c r="K2957" s="161"/>
      <c r="S2957" s="157"/>
    </row>
    <row r="2958" spans="1:19" s="158" customFormat="1" x14ac:dyDescent="0.2">
      <c r="A2958" s="157"/>
      <c r="E2958" s="159"/>
      <c r="F2958" s="159"/>
      <c r="G2958" s="160"/>
      <c r="H2958" s="159"/>
      <c r="I2958" s="159"/>
      <c r="K2958" s="161"/>
      <c r="S2958" s="157"/>
    </row>
    <row r="2959" spans="1:19" s="158" customFormat="1" x14ac:dyDescent="0.2">
      <c r="A2959" s="157"/>
      <c r="E2959" s="159"/>
      <c r="F2959" s="159"/>
      <c r="G2959" s="160"/>
      <c r="H2959" s="159"/>
      <c r="I2959" s="159"/>
      <c r="K2959" s="161"/>
      <c r="S2959" s="157"/>
    </row>
    <row r="2960" spans="1:19" s="158" customFormat="1" x14ac:dyDescent="0.2">
      <c r="A2960" s="157"/>
      <c r="E2960" s="159"/>
      <c r="F2960" s="159"/>
      <c r="G2960" s="160"/>
      <c r="H2960" s="159"/>
      <c r="I2960" s="159"/>
      <c r="K2960" s="161"/>
      <c r="S2960" s="157"/>
    </row>
    <row r="2961" spans="1:19" s="158" customFormat="1" x14ac:dyDescent="0.2">
      <c r="A2961" s="157"/>
      <c r="E2961" s="159"/>
      <c r="F2961" s="159"/>
      <c r="G2961" s="160"/>
      <c r="H2961" s="159"/>
      <c r="I2961" s="159"/>
      <c r="K2961" s="161"/>
      <c r="S2961" s="157"/>
    </row>
    <row r="2962" spans="1:19" s="158" customFormat="1" x14ac:dyDescent="0.2">
      <c r="A2962" s="157"/>
      <c r="E2962" s="159"/>
      <c r="F2962" s="159"/>
      <c r="G2962" s="160"/>
      <c r="H2962" s="159"/>
      <c r="I2962" s="159"/>
      <c r="K2962" s="161"/>
      <c r="S2962" s="157"/>
    </row>
    <row r="2963" spans="1:19" s="158" customFormat="1" x14ac:dyDescent="0.2">
      <c r="A2963" s="157"/>
      <c r="E2963" s="159"/>
      <c r="F2963" s="159"/>
      <c r="G2963" s="160"/>
      <c r="H2963" s="159"/>
      <c r="I2963" s="159"/>
      <c r="K2963" s="161"/>
      <c r="S2963" s="157"/>
    </row>
    <row r="2964" spans="1:19" s="158" customFormat="1" x14ac:dyDescent="0.2">
      <c r="A2964" s="157"/>
      <c r="E2964" s="159"/>
      <c r="F2964" s="159"/>
      <c r="G2964" s="160"/>
      <c r="H2964" s="159"/>
      <c r="I2964" s="159"/>
      <c r="K2964" s="161"/>
      <c r="S2964" s="157"/>
    </row>
    <row r="2965" spans="1:19" s="158" customFormat="1" x14ac:dyDescent="0.2">
      <c r="A2965" s="157"/>
      <c r="E2965" s="159"/>
      <c r="F2965" s="159"/>
      <c r="G2965" s="160"/>
      <c r="H2965" s="159"/>
      <c r="I2965" s="159"/>
      <c r="K2965" s="161"/>
      <c r="S2965" s="157"/>
    </row>
    <row r="2966" spans="1:19" s="158" customFormat="1" x14ac:dyDescent="0.2">
      <c r="A2966" s="157"/>
      <c r="E2966" s="159"/>
      <c r="F2966" s="159"/>
      <c r="G2966" s="160"/>
      <c r="H2966" s="159"/>
      <c r="I2966" s="159"/>
      <c r="K2966" s="161"/>
      <c r="S2966" s="157"/>
    </row>
    <row r="2967" spans="1:19" s="158" customFormat="1" x14ac:dyDescent="0.2">
      <c r="A2967" s="157"/>
      <c r="E2967" s="159"/>
      <c r="F2967" s="159"/>
      <c r="G2967" s="160"/>
      <c r="H2967" s="159"/>
      <c r="I2967" s="159"/>
      <c r="K2967" s="161"/>
      <c r="S2967" s="157"/>
    </row>
    <row r="2968" spans="1:19" s="158" customFormat="1" x14ac:dyDescent="0.2">
      <c r="A2968" s="157"/>
      <c r="E2968" s="159"/>
      <c r="F2968" s="159"/>
      <c r="G2968" s="160"/>
      <c r="H2968" s="159"/>
      <c r="I2968" s="159"/>
      <c r="K2968" s="161"/>
      <c r="S2968" s="157"/>
    </row>
    <row r="2969" spans="1:19" s="158" customFormat="1" x14ac:dyDescent="0.2">
      <c r="A2969" s="157"/>
      <c r="E2969" s="159"/>
      <c r="F2969" s="159"/>
      <c r="G2969" s="160"/>
      <c r="H2969" s="159"/>
      <c r="I2969" s="159"/>
      <c r="K2969" s="161"/>
      <c r="S2969" s="157"/>
    </row>
    <row r="2970" spans="1:19" s="158" customFormat="1" x14ac:dyDescent="0.2">
      <c r="A2970" s="157"/>
      <c r="E2970" s="159"/>
      <c r="F2970" s="159"/>
      <c r="G2970" s="160"/>
      <c r="H2970" s="159"/>
      <c r="I2970" s="159"/>
      <c r="K2970" s="161"/>
      <c r="S2970" s="157"/>
    </row>
    <row r="2971" spans="1:19" s="158" customFormat="1" x14ac:dyDescent="0.2">
      <c r="A2971" s="157"/>
      <c r="E2971" s="159"/>
      <c r="F2971" s="159"/>
      <c r="G2971" s="160"/>
      <c r="H2971" s="159"/>
      <c r="I2971" s="159"/>
      <c r="K2971" s="161"/>
      <c r="S2971" s="157"/>
    </row>
    <row r="2972" spans="1:19" s="158" customFormat="1" x14ac:dyDescent="0.2">
      <c r="A2972" s="157"/>
      <c r="E2972" s="159"/>
      <c r="F2972" s="159"/>
      <c r="G2972" s="160"/>
      <c r="H2972" s="159"/>
      <c r="I2972" s="159"/>
      <c r="K2972" s="161"/>
      <c r="S2972" s="157"/>
    </row>
    <row r="2973" spans="1:19" s="158" customFormat="1" x14ac:dyDescent="0.2">
      <c r="A2973" s="157"/>
      <c r="E2973" s="159"/>
      <c r="F2973" s="159"/>
      <c r="G2973" s="160"/>
      <c r="H2973" s="159"/>
      <c r="I2973" s="159"/>
      <c r="K2973" s="161"/>
      <c r="S2973" s="157"/>
    </row>
    <row r="2974" spans="1:19" s="158" customFormat="1" x14ac:dyDescent="0.2">
      <c r="A2974" s="157"/>
      <c r="E2974" s="159"/>
      <c r="F2974" s="159"/>
      <c r="G2974" s="160"/>
      <c r="H2974" s="159"/>
      <c r="I2974" s="159"/>
      <c r="K2974" s="161"/>
      <c r="S2974" s="157"/>
    </row>
    <row r="2975" spans="1:19" s="158" customFormat="1" x14ac:dyDescent="0.2">
      <c r="A2975" s="157"/>
      <c r="E2975" s="159"/>
      <c r="F2975" s="159"/>
      <c r="G2975" s="160"/>
      <c r="H2975" s="159"/>
      <c r="I2975" s="159"/>
      <c r="K2975" s="161"/>
      <c r="S2975" s="157"/>
    </row>
    <row r="2976" spans="1:19" s="158" customFormat="1" x14ac:dyDescent="0.2">
      <c r="A2976" s="157"/>
      <c r="E2976" s="159"/>
      <c r="F2976" s="159"/>
      <c r="G2976" s="160"/>
      <c r="H2976" s="159"/>
      <c r="I2976" s="159"/>
      <c r="K2976" s="161"/>
      <c r="S2976" s="157"/>
    </row>
    <row r="2977" spans="1:19" s="158" customFormat="1" x14ac:dyDescent="0.2">
      <c r="A2977" s="157"/>
      <c r="E2977" s="159"/>
      <c r="F2977" s="159"/>
      <c r="G2977" s="160"/>
      <c r="H2977" s="159"/>
      <c r="I2977" s="159"/>
      <c r="K2977" s="161"/>
      <c r="S2977" s="157"/>
    </row>
    <row r="2978" spans="1:19" s="158" customFormat="1" x14ac:dyDescent="0.2">
      <c r="A2978" s="157"/>
      <c r="E2978" s="159"/>
      <c r="F2978" s="159"/>
      <c r="G2978" s="160"/>
      <c r="H2978" s="159"/>
      <c r="I2978" s="159"/>
      <c r="K2978" s="161"/>
      <c r="S2978" s="157"/>
    </row>
    <row r="2979" spans="1:19" s="158" customFormat="1" x14ac:dyDescent="0.2">
      <c r="A2979" s="157"/>
      <c r="E2979" s="159"/>
      <c r="F2979" s="159"/>
      <c r="G2979" s="160"/>
      <c r="H2979" s="159"/>
      <c r="I2979" s="159"/>
      <c r="K2979" s="161"/>
      <c r="S2979" s="157"/>
    </row>
    <row r="2980" spans="1:19" s="158" customFormat="1" x14ac:dyDescent="0.2">
      <c r="A2980" s="157"/>
      <c r="E2980" s="159"/>
      <c r="F2980" s="159"/>
      <c r="G2980" s="160"/>
      <c r="H2980" s="159"/>
      <c r="I2980" s="159"/>
      <c r="K2980" s="161"/>
      <c r="S2980" s="157"/>
    </row>
    <row r="2981" spans="1:19" s="158" customFormat="1" x14ac:dyDescent="0.2">
      <c r="A2981" s="157"/>
      <c r="E2981" s="159"/>
      <c r="F2981" s="159"/>
      <c r="G2981" s="160"/>
      <c r="H2981" s="159"/>
      <c r="I2981" s="159"/>
      <c r="K2981" s="161"/>
      <c r="S2981" s="157"/>
    </row>
    <row r="2982" spans="1:19" s="158" customFormat="1" x14ac:dyDescent="0.2">
      <c r="A2982" s="157"/>
      <c r="E2982" s="159"/>
      <c r="F2982" s="159"/>
      <c r="G2982" s="160"/>
      <c r="H2982" s="159"/>
      <c r="I2982" s="159"/>
      <c r="K2982" s="161"/>
      <c r="S2982" s="157"/>
    </row>
    <row r="2983" spans="1:19" s="158" customFormat="1" x14ac:dyDescent="0.2">
      <c r="A2983" s="157"/>
      <c r="E2983" s="159"/>
      <c r="F2983" s="159"/>
      <c r="G2983" s="160"/>
      <c r="H2983" s="159"/>
      <c r="I2983" s="159"/>
      <c r="K2983" s="161"/>
      <c r="S2983" s="157"/>
    </row>
    <row r="2984" spans="1:19" s="158" customFormat="1" x14ac:dyDescent="0.2">
      <c r="A2984" s="157"/>
      <c r="E2984" s="159"/>
      <c r="F2984" s="159"/>
      <c r="G2984" s="160"/>
      <c r="H2984" s="159"/>
      <c r="I2984" s="159"/>
      <c r="K2984" s="161"/>
      <c r="S2984" s="157"/>
    </row>
    <row r="2985" spans="1:19" s="158" customFormat="1" x14ac:dyDescent="0.2">
      <c r="A2985" s="157"/>
      <c r="E2985" s="159"/>
      <c r="F2985" s="159"/>
      <c r="G2985" s="160"/>
      <c r="H2985" s="159"/>
      <c r="I2985" s="159"/>
      <c r="K2985" s="161"/>
      <c r="S2985" s="157"/>
    </row>
    <row r="2986" spans="1:19" s="158" customFormat="1" x14ac:dyDescent="0.2">
      <c r="A2986" s="157"/>
      <c r="E2986" s="159"/>
      <c r="F2986" s="159"/>
      <c r="G2986" s="160"/>
      <c r="H2986" s="159"/>
      <c r="I2986" s="159"/>
      <c r="K2986" s="161"/>
      <c r="S2986" s="157"/>
    </row>
    <row r="2987" spans="1:19" s="158" customFormat="1" x14ac:dyDescent="0.2">
      <c r="A2987" s="157"/>
      <c r="E2987" s="159"/>
      <c r="F2987" s="159"/>
      <c r="G2987" s="160"/>
      <c r="H2987" s="159"/>
      <c r="I2987" s="159"/>
      <c r="K2987" s="161"/>
      <c r="S2987" s="157"/>
    </row>
    <row r="2988" spans="1:19" s="158" customFormat="1" x14ac:dyDescent="0.2">
      <c r="A2988" s="157"/>
      <c r="E2988" s="159"/>
      <c r="F2988" s="159"/>
      <c r="G2988" s="160"/>
      <c r="H2988" s="159"/>
      <c r="I2988" s="159"/>
      <c r="K2988" s="161"/>
      <c r="S2988" s="157"/>
    </row>
    <row r="2989" spans="1:19" s="158" customFormat="1" x14ac:dyDescent="0.2">
      <c r="A2989" s="157"/>
      <c r="E2989" s="159"/>
      <c r="F2989" s="159"/>
      <c r="G2989" s="160"/>
      <c r="H2989" s="159"/>
      <c r="I2989" s="159"/>
      <c r="K2989" s="161"/>
      <c r="S2989" s="157"/>
    </row>
    <row r="2990" spans="1:19" s="158" customFormat="1" x14ac:dyDescent="0.2">
      <c r="A2990" s="157"/>
      <c r="E2990" s="159"/>
      <c r="F2990" s="159"/>
      <c r="G2990" s="160"/>
      <c r="H2990" s="159"/>
      <c r="I2990" s="159"/>
      <c r="K2990" s="161"/>
      <c r="S2990" s="157"/>
    </row>
    <row r="2991" spans="1:19" s="158" customFormat="1" x14ac:dyDescent="0.2">
      <c r="A2991" s="157"/>
      <c r="E2991" s="159"/>
      <c r="F2991" s="159"/>
      <c r="G2991" s="160"/>
      <c r="H2991" s="159"/>
      <c r="I2991" s="159"/>
      <c r="K2991" s="161"/>
      <c r="S2991" s="157"/>
    </row>
    <row r="2992" spans="1:19" s="158" customFormat="1" x14ac:dyDescent="0.2">
      <c r="A2992" s="157"/>
      <c r="E2992" s="159"/>
      <c r="F2992" s="159"/>
      <c r="G2992" s="160"/>
      <c r="H2992" s="159"/>
      <c r="I2992" s="159"/>
      <c r="K2992" s="161"/>
      <c r="S2992" s="157"/>
    </row>
    <row r="2993" spans="1:19" s="158" customFormat="1" x14ac:dyDescent="0.2">
      <c r="A2993" s="157"/>
      <c r="E2993" s="159"/>
      <c r="F2993" s="159"/>
      <c r="G2993" s="160"/>
      <c r="H2993" s="159"/>
      <c r="I2993" s="159"/>
      <c r="K2993" s="161"/>
      <c r="S2993" s="157"/>
    </row>
    <row r="2994" spans="1:19" s="158" customFormat="1" x14ac:dyDescent="0.2">
      <c r="A2994" s="157"/>
      <c r="E2994" s="159"/>
      <c r="F2994" s="159"/>
      <c r="G2994" s="160"/>
      <c r="H2994" s="159"/>
      <c r="I2994" s="159"/>
      <c r="K2994" s="161"/>
      <c r="S2994" s="157"/>
    </row>
    <row r="2995" spans="1:19" s="158" customFormat="1" x14ac:dyDescent="0.2">
      <c r="A2995" s="157"/>
      <c r="E2995" s="159"/>
      <c r="F2995" s="159"/>
      <c r="G2995" s="160"/>
      <c r="H2995" s="159"/>
      <c r="I2995" s="159"/>
      <c r="K2995" s="161"/>
      <c r="S2995" s="157"/>
    </row>
    <row r="2996" spans="1:19" s="158" customFormat="1" x14ac:dyDescent="0.2">
      <c r="A2996" s="157"/>
      <c r="E2996" s="159"/>
      <c r="F2996" s="159"/>
      <c r="G2996" s="160"/>
      <c r="H2996" s="159"/>
      <c r="I2996" s="159"/>
      <c r="K2996" s="161"/>
      <c r="S2996" s="157"/>
    </row>
    <row r="2997" spans="1:19" s="158" customFormat="1" x14ac:dyDescent="0.2">
      <c r="A2997" s="157"/>
      <c r="E2997" s="159"/>
      <c r="F2997" s="159"/>
      <c r="G2997" s="160"/>
      <c r="H2997" s="159"/>
      <c r="I2997" s="159"/>
      <c r="K2997" s="161"/>
      <c r="S2997" s="157"/>
    </row>
    <row r="2998" spans="1:19" s="158" customFormat="1" x14ac:dyDescent="0.2">
      <c r="A2998" s="157"/>
      <c r="E2998" s="159"/>
      <c r="F2998" s="159"/>
      <c r="G2998" s="160"/>
      <c r="H2998" s="159"/>
      <c r="I2998" s="159"/>
      <c r="K2998" s="161"/>
      <c r="S2998" s="157"/>
    </row>
    <row r="2999" spans="1:19" s="158" customFormat="1" x14ac:dyDescent="0.2">
      <c r="A2999" s="157"/>
      <c r="E2999" s="159"/>
      <c r="F2999" s="159"/>
      <c r="G2999" s="160"/>
      <c r="H2999" s="159"/>
      <c r="I2999" s="159"/>
      <c r="K2999" s="161"/>
      <c r="S2999" s="157"/>
    </row>
    <row r="3000" spans="1:19" s="158" customFormat="1" x14ac:dyDescent="0.2">
      <c r="A3000" s="157"/>
      <c r="E3000" s="159"/>
      <c r="F3000" s="159"/>
      <c r="G3000" s="160"/>
      <c r="H3000" s="159"/>
      <c r="I3000" s="159"/>
      <c r="K3000" s="161"/>
      <c r="S3000" s="157"/>
    </row>
    <row r="3001" spans="1:19" s="158" customFormat="1" x14ac:dyDescent="0.2">
      <c r="A3001" s="157"/>
      <c r="E3001" s="159"/>
      <c r="F3001" s="159"/>
      <c r="G3001" s="160"/>
      <c r="H3001" s="159"/>
      <c r="I3001" s="159"/>
      <c r="K3001" s="161"/>
      <c r="S3001" s="157"/>
    </row>
    <row r="3002" spans="1:19" s="158" customFormat="1" x14ac:dyDescent="0.2">
      <c r="A3002" s="157"/>
      <c r="E3002" s="159"/>
      <c r="F3002" s="159"/>
      <c r="G3002" s="160"/>
      <c r="H3002" s="159"/>
      <c r="I3002" s="159"/>
      <c r="K3002" s="161"/>
      <c r="S3002" s="157"/>
    </row>
    <row r="3003" spans="1:19" s="158" customFormat="1" x14ac:dyDescent="0.2">
      <c r="A3003" s="157"/>
      <c r="E3003" s="159"/>
      <c r="F3003" s="159"/>
      <c r="G3003" s="160"/>
      <c r="H3003" s="159"/>
      <c r="I3003" s="159"/>
      <c r="K3003" s="161"/>
      <c r="S3003" s="157"/>
    </row>
    <row r="3004" spans="1:19" s="158" customFormat="1" x14ac:dyDescent="0.2">
      <c r="A3004" s="157"/>
      <c r="E3004" s="159"/>
      <c r="F3004" s="159"/>
      <c r="G3004" s="160"/>
      <c r="H3004" s="159"/>
      <c r="I3004" s="159"/>
      <c r="K3004" s="161"/>
      <c r="S3004" s="157"/>
    </row>
    <row r="3005" spans="1:19" s="158" customFormat="1" x14ac:dyDescent="0.2">
      <c r="A3005" s="157"/>
      <c r="E3005" s="159"/>
      <c r="F3005" s="159"/>
      <c r="G3005" s="160"/>
      <c r="H3005" s="159"/>
      <c r="I3005" s="159"/>
      <c r="K3005" s="161"/>
      <c r="S3005" s="157"/>
    </row>
    <row r="3006" spans="1:19" s="158" customFormat="1" x14ac:dyDescent="0.2">
      <c r="A3006" s="157"/>
      <c r="E3006" s="159"/>
      <c r="F3006" s="159"/>
      <c r="G3006" s="160"/>
      <c r="H3006" s="159"/>
      <c r="I3006" s="159"/>
      <c r="K3006" s="161"/>
      <c r="S3006" s="157"/>
    </row>
    <row r="3007" spans="1:19" s="158" customFormat="1" x14ac:dyDescent="0.2">
      <c r="A3007" s="157"/>
      <c r="E3007" s="159"/>
      <c r="F3007" s="159"/>
      <c r="G3007" s="160"/>
      <c r="H3007" s="159"/>
      <c r="I3007" s="159"/>
      <c r="K3007" s="161"/>
      <c r="S3007" s="157"/>
    </row>
    <row r="3008" spans="1:19" s="158" customFormat="1" x14ac:dyDescent="0.2">
      <c r="A3008" s="157"/>
      <c r="E3008" s="159"/>
      <c r="F3008" s="159"/>
      <c r="G3008" s="160"/>
      <c r="H3008" s="159"/>
      <c r="I3008" s="159"/>
      <c r="K3008" s="161"/>
      <c r="S3008" s="157"/>
    </row>
    <row r="3009" spans="1:19" s="158" customFormat="1" x14ac:dyDescent="0.2">
      <c r="A3009" s="157"/>
      <c r="E3009" s="159"/>
      <c r="F3009" s="159"/>
      <c r="G3009" s="160"/>
      <c r="H3009" s="159"/>
      <c r="I3009" s="159"/>
      <c r="K3009" s="161"/>
      <c r="S3009" s="157"/>
    </row>
    <row r="3010" spans="1:19" s="158" customFormat="1" x14ac:dyDescent="0.2">
      <c r="A3010" s="157"/>
      <c r="E3010" s="159"/>
      <c r="F3010" s="159"/>
      <c r="G3010" s="160"/>
      <c r="H3010" s="159"/>
      <c r="I3010" s="159"/>
      <c r="K3010" s="161"/>
      <c r="S3010" s="157"/>
    </row>
    <row r="3011" spans="1:19" s="158" customFormat="1" x14ac:dyDescent="0.2">
      <c r="A3011" s="157"/>
      <c r="E3011" s="159"/>
      <c r="F3011" s="159"/>
      <c r="G3011" s="160"/>
      <c r="H3011" s="159"/>
      <c r="I3011" s="159"/>
      <c r="K3011" s="161"/>
      <c r="S3011" s="157"/>
    </row>
    <row r="3012" spans="1:19" s="158" customFormat="1" x14ac:dyDescent="0.2">
      <c r="A3012" s="157"/>
      <c r="E3012" s="159"/>
      <c r="F3012" s="159"/>
      <c r="G3012" s="160"/>
      <c r="H3012" s="159"/>
      <c r="I3012" s="159"/>
      <c r="K3012" s="161"/>
      <c r="S3012" s="157"/>
    </row>
    <row r="3013" spans="1:19" s="158" customFormat="1" x14ac:dyDescent="0.2">
      <c r="A3013" s="157"/>
      <c r="E3013" s="159"/>
      <c r="F3013" s="159"/>
      <c r="G3013" s="160"/>
      <c r="H3013" s="159"/>
      <c r="I3013" s="159"/>
      <c r="K3013" s="161"/>
      <c r="S3013" s="157"/>
    </row>
    <row r="3014" spans="1:19" s="158" customFormat="1" x14ac:dyDescent="0.2">
      <c r="A3014" s="157"/>
      <c r="E3014" s="159"/>
      <c r="F3014" s="159"/>
      <c r="G3014" s="160"/>
      <c r="H3014" s="159"/>
      <c r="I3014" s="159"/>
      <c r="K3014" s="161"/>
      <c r="S3014" s="157"/>
    </row>
    <row r="3015" spans="1:19" s="158" customFormat="1" x14ac:dyDescent="0.2">
      <c r="A3015" s="157"/>
      <c r="E3015" s="159"/>
      <c r="F3015" s="159"/>
      <c r="G3015" s="160"/>
      <c r="H3015" s="159"/>
      <c r="I3015" s="159"/>
      <c r="K3015" s="161"/>
      <c r="S3015" s="157"/>
    </row>
    <row r="3016" spans="1:19" s="158" customFormat="1" x14ac:dyDescent="0.2">
      <c r="A3016" s="157"/>
      <c r="E3016" s="159"/>
      <c r="F3016" s="159"/>
      <c r="G3016" s="160"/>
      <c r="H3016" s="159"/>
      <c r="I3016" s="159"/>
      <c r="K3016" s="161"/>
      <c r="S3016" s="157"/>
    </row>
    <row r="3017" spans="1:19" s="158" customFormat="1" x14ac:dyDescent="0.2">
      <c r="A3017" s="157"/>
      <c r="E3017" s="159"/>
      <c r="F3017" s="159"/>
      <c r="G3017" s="160"/>
      <c r="H3017" s="159"/>
      <c r="I3017" s="159"/>
      <c r="K3017" s="161"/>
      <c r="S3017" s="157"/>
    </row>
    <row r="3018" spans="1:19" s="158" customFormat="1" x14ac:dyDescent="0.2">
      <c r="A3018" s="157"/>
      <c r="E3018" s="159"/>
      <c r="F3018" s="159"/>
      <c r="G3018" s="160"/>
      <c r="H3018" s="159"/>
      <c r="I3018" s="159"/>
      <c r="K3018" s="161"/>
      <c r="S3018" s="157"/>
    </row>
    <row r="3019" spans="1:19" s="158" customFormat="1" x14ac:dyDescent="0.2">
      <c r="A3019" s="157"/>
      <c r="E3019" s="159"/>
      <c r="F3019" s="159"/>
      <c r="G3019" s="160"/>
      <c r="H3019" s="159"/>
      <c r="I3019" s="159"/>
      <c r="K3019" s="161"/>
      <c r="S3019" s="157"/>
    </row>
    <row r="3020" spans="1:19" s="158" customFormat="1" x14ac:dyDescent="0.2">
      <c r="A3020" s="157"/>
      <c r="E3020" s="159"/>
      <c r="F3020" s="159"/>
      <c r="G3020" s="160"/>
      <c r="H3020" s="159"/>
      <c r="I3020" s="159"/>
      <c r="K3020" s="161"/>
      <c r="S3020" s="157"/>
    </row>
    <row r="3021" spans="1:19" s="158" customFormat="1" x14ac:dyDescent="0.2">
      <c r="A3021" s="157"/>
      <c r="E3021" s="159"/>
      <c r="F3021" s="159"/>
      <c r="G3021" s="160"/>
      <c r="H3021" s="159"/>
      <c r="I3021" s="159"/>
      <c r="K3021" s="161"/>
      <c r="S3021" s="157"/>
    </row>
    <row r="3022" spans="1:19" s="158" customFormat="1" x14ac:dyDescent="0.2">
      <c r="A3022" s="157"/>
      <c r="E3022" s="159"/>
      <c r="F3022" s="159"/>
      <c r="G3022" s="160"/>
      <c r="H3022" s="159"/>
      <c r="I3022" s="159"/>
      <c r="K3022" s="161"/>
      <c r="S3022" s="157"/>
    </row>
    <row r="3023" spans="1:19" s="158" customFormat="1" x14ac:dyDescent="0.2">
      <c r="A3023" s="157"/>
      <c r="E3023" s="159"/>
      <c r="F3023" s="159"/>
      <c r="G3023" s="160"/>
      <c r="H3023" s="159"/>
      <c r="I3023" s="159"/>
      <c r="K3023" s="161"/>
      <c r="S3023" s="157"/>
    </row>
    <row r="3024" spans="1:19" s="158" customFormat="1" x14ac:dyDescent="0.2">
      <c r="A3024" s="157"/>
      <c r="E3024" s="159"/>
      <c r="F3024" s="159"/>
      <c r="G3024" s="160"/>
      <c r="H3024" s="159"/>
      <c r="I3024" s="159"/>
      <c r="K3024" s="161"/>
      <c r="S3024" s="157"/>
    </row>
    <row r="3025" spans="1:19" s="158" customFormat="1" x14ac:dyDescent="0.2">
      <c r="A3025" s="157"/>
      <c r="E3025" s="159"/>
      <c r="F3025" s="159"/>
      <c r="G3025" s="160"/>
      <c r="H3025" s="159"/>
      <c r="I3025" s="159"/>
      <c r="K3025" s="161"/>
      <c r="S3025" s="157"/>
    </row>
    <row r="3026" spans="1:19" s="158" customFormat="1" x14ac:dyDescent="0.2">
      <c r="A3026" s="157"/>
      <c r="E3026" s="159"/>
      <c r="F3026" s="159"/>
      <c r="G3026" s="160"/>
      <c r="H3026" s="159"/>
      <c r="I3026" s="159"/>
      <c r="K3026" s="161"/>
      <c r="S3026" s="157"/>
    </row>
    <row r="3027" spans="1:19" s="158" customFormat="1" x14ac:dyDescent="0.2">
      <c r="A3027" s="157"/>
      <c r="E3027" s="159"/>
      <c r="F3027" s="159"/>
      <c r="G3027" s="160"/>
      <c r="H3027" s="159"/>
      <c r="I3027" s="159"/>
      <c r="K3027" s="161"/>
      <c r="S3027" s="157"/>
    </row>
    <row r="3028" spans="1:19" s="158" customFormat="1" x14ac:dyDescent="0.2">
      <c r="A3028" s="157"/>
      <c r="E3028" s="159"/>
      <c r="F3028" s="159"/>
      <c r="G3028" s="160"/>
      <c r="H3028" s="159"/>
      <c r="I3028" s="159"/>
      <c r="K3028" s="161"/>
      <c r="S3028" s="157"/>
    </row>
    <row r="3029" spans="1:19" s="158" customFormat="1" x14ac:dyDescent="0.2">
      <c r="A3029" s="157"/>
      <c r="E3029" s="159"/>
      <c r="F3029" s="159"/>
      <c r="G3029" s="160"/>
      <c r="H3029" s="159"/>
      <c r="I3029" s="159"/>
      <c r="K3029" s="161"/>
      <c r="S3029" s="157"/>
    </row>
    <row r="3030" spans="1:19" s="158" customFormat="1" x14ac:dyDescent="0.2">
      <c r="A3030" s="157"/>
      <c r="E3030" s="159"/>
      <c r="F3030" s="159"/>
      <c r="G3030" s="160"/>
      <c r="H3030" s="159"/>
      <c r="I3030" s="159"/>
      <c r="K3030" s="161"/>
      <c r="S3030" s="157"/>
    </row>
    <row r="3031" spans="1:19" s="158" customFormat="1" x14ac:dyDescent="0.2">
      <c r="A3031" s="157"/>
      <c r="E3031" s="159"/>
      <c r="F3031" s="159"/>
      <c r="G3031" s="160"/>
      <c r="H3031" s="159"/>
      <c r="I3031" s="159"/>
      <c r="K3031" s="161"/>
      <c r="S3031" s="157"/>
    </row>
    <row r="3032" spans="1:19" s="158" customFormat="1" x14ac:dyDescent="0.2">
      <c r="A3032" s="157"/>
      <c r="E3032" s="159"/>
      <c r="F3032" s="159"/>
      <c r="G3032" s="160"/>
      <c r="H3032" s="159"/>
      <c r="I3032" s="159"/>
      <c r="K3032" s="161"/>
      <c r="S3032" s="157"/>
    </row>
    <row r="3033" spans="1:19" s="158" customFormat="1" x14ac:dyDescent="0.2">
      <c r="A3033" s="157"/>
      <c r="E3033" s="159"/>
      <c r="F3033" s="159"/>
      <c r="G3033" s="160"/>
      <c r="H3033" s="159"/>
      <c r="I3033" s="159"/>
      <c r="K3033" s="161"/>
      <c r="S3033" s="157"/>
    </row>
    <row r="3034" spans="1:19" s="158" customFormat="1" x14ac:dyDescent="0.2">
      <c r="A3034" s="157"/>
      <c r="E3034" s="159"/>
      <c r="F3034" s="159"/>
      <c r="G3034" s="160"/>
      <c r="H3034" s="159"/>
      <c r="I3034" s="159"/>
      <c r="K3034" s="161"/>
      <c r="S3034" s="157"/>
    </row>
    <row r="3035" spans="1:19" s="158" customFormat="1" x14ac:dyDescent="0.2">
      <c r="A3035" s="157"/>
      <c r="E3035" s="159"/>
      <c r="F3035" s="159"/>
      <c r="G3035" s="160"/>
      <c r="H3035" s="159"/>
      <c r="I3035" s="159"/>
      <c r="K3035" s="161"/>
      <c r="S3035" s="157"/>
    </row>
    <row r="3036" spans="1:19" s="158" customFormat="1" x14ac:dyDescent="0.2">
      <c r="A3036" s="157"/>
      <c r="E3036" s="159"/>
      <c r="F3036" s="159"/>
      <c r="G3036" s="160"/>
      <c r="H3036" s="159"/>
      <c r="I3036" s="159"/>
      <c r="K3036" s="161"/>
      <c r="S3036" s="157"/>
    </row>
    <row r="3037" spans="1:19" s="158" customFormat="1" x14ac:dyDescent="0.2">
      <c r="A3037" s="157"/>
      <c r="E3037" s="159"/>
      <c r="F3037" s="159"/>
      <c r="G3037" s="160"/>
      <c r="H3037" s="159"/>
      <c r="I3037" s="159"/>
      <c r="K3037" s="161"/>
      <c r="S3037" s="157"/>
    </row>
    <row r="3038" spans="1:19" s="158" customFormat="1" x14ac:dyDescent="0.2">
      <c r="A3038" s="157"/>
      <c r="E3038" s="159"/>
      <c r="F3038" s="159"/>
      <c r="G3038" s="160"/>
      <c r="H3038" s="159"/>
      <c r="I3038" s="159"/>
      <c r="K3038" s="161"/>
      <c r="S3038" s="157"/>
    </row>
    <row r="3039" spans="1:19" s="158" customFormat="1" x14ac:dyDescent="0.2">
      <c r="A3039" s="157"/>
      <c r="E3039" s="159"/>
      <c r="F3039" s="159"/>
      <c r="G3039" s="160"/>
      <c r="H3039" s="159"/>
      <c r="I3039" s="159"/>
      <c r="K3039" s="161"/>
      <c r="S3039" s="157"/>
    </row>
    <row r="3040" spans="1:19" s="158" customFormat="1" x14ac:dyDescent="0.2">
      <c r="A3040" s="157"/>
      <c r="E3040" s="159"/>
      <c r="F3040" s="159"/>
      <c r="G3040" s="160"/>
      <c r="H3040" s="159"/>
      <c r="I3040" s="159"/>
      <c r="K3040" s="161"/>
      <c r="S3040" s="157"/>
    </row>
    <row r="3041" spans="1:19" s="158" customFormat="1" x14ac:dyDescent="0.2">
      <c r="A3041" s="157"/>
      <c r="E3041" s="159"/>
      <c r="F3041" s="159"/>
      <c r="G3041" s="160"/>
      <c r="H3041" s="159"/>
      <c r="I3041" s="159"/>
      <c r="K3041" s="161"/>
      <c r="S3041" s="157"/>
    </row>
    <row r="3042" spans="1:19" s="158" customFormat="1" x14ac:dyDescent="0.2">
      <c r="A3042" s="157"/>
      <c r="E3042" s="159"/>
      <c r="F3042" s="159"/>
      <c r="G3042" s="160"/>
      <c r="H3042" s="159"/>
      <c r="I3042" s="159"/>
      <c r="K3042" s="161"/>
      <c r="S3042" s="157"/>
    </row>
    <row r="3043" spans="1:19" s="158" customFormat="1" x14ac:dyDescent="0.2">
      <c r="A3043" s="157"/>
      <c r="E3043" s="159"/>
      <c r="F3043" s="159"/>
      <c r="G3043" s="160"/>
      <c r="H3043" s="159"/>
      <c r="I3043" s="159"/>
      <c r="K3043" s="161"/>
      <c r="S3043" s="157"/>
    </row>
    <row r="3044" spans="1:19" s="158" customFormat="1" x14ac:dyDescent="0.2">
      <c r="A3044" s="157"/>
      <c r="E3044" s="159"/>
      <c r="F3044" s="159"/>
      <c r="G3044" s="160"/>
      <c r="H3044" s="159"/>
      <c r="I3044" s="159"/>
      <c r="K3044" s="161"/>
      <c r="S3044" s="157"/>
    </row>
    <row r="3045" spans="1:19" s="158" customFormat="1" x14ac:dyDescent="0.2">
      <c r="A3045" s="157"/>
      <c r="E3045" s="159"/>
      <c r="F3045" s="159"/>
      <c r="G3045" s="160"/>
      <c r="H3045" s="159"/>
      <c r="I3045" s="159"/>
      <c r="K3045" s="161"/>
      <c r="S3045" s="157"/>
    </row>
    <row r="3046" spans="1:19" s="158" customFormat="1" x14ac:dyDescent="0.2">
      <c r="A3046" s="157"/>
      <c r="E3046" s="159"/>
      <c r="F3046" s="159"/>
      <c r="G3046" s="160"/>
      <c r="H3046" s="159"/>
      <c r="I3046" s="159"/>
      <c r="K3046" s="161"/>
      <c r="S3046" s="157"/>
    </row>
    <row r="3047" spans="1:19" s="158" customFormat="1" x14ac:dyDescent="0.2">
      <c r="A3047" s="157"/>
      <c r="E3047" s="159"/>
      <c r="F3047" s="159"/>
      <c r="G3047" s="160"/>
      <c r="H3047" s="159"/>
      <c r="I3047" s="159"/>
      <c r="K3047" s="161"/>
      <c r="S3047" s="157"/>
    </row>
    <row r="3048" spans="1:19" s="158" customFormat="1" x14ac:dyDescent="0.2">
      <c r="A3048" s="157"/>
      <c r="E3048" s="159"/>
      <c r="F3048" s="159"/>
      <c r="G3048" s="160"/>
      <c r="H3048" s="159"/>
      <c r="I3048" s="159"/>
      <c r="K3048" s="161"/>
      <c r="S3048" s="157"/>
    </row>
    <row r="3049" spans="1:19" s="158" customFormat="1" x14ac:dyDescent="0.2">
      <c r="A3049" s="157"/>
      <c r="E3049" s="159"/>
      <c r="F3049" s="159"/>
      <c r="G3049" s="160"/>
      <c r="H3049" s="159"/>
      <c r="I3049" s="159"/>
      <c r="K3049" s="161"/>
      <c r="S3049" s="157"/>
    </row>
    <row r="3050" spans="1:19" s="158" customFormat="1" x14ac:dyDescent="0.2">
      <c r="A3050" s="157"/>
      <c r="E3050" s="159"/>
      <c r="F3050" s="159"/>
      <c r="G3050" s="160"/>
      <c r="H3050" s="159"/>
      <c r="I3050" s="159"/>
      <c r="K3050" s="161"/>
      <c r="S3050" s="157"/>
    </row>
    <row r="3051" spans="1:19" s="158" customFormat="1" x14ac:dyDescent="0.2">
      <c r="A3051" s="157"/>
      <c r="E3051" s="159"/>
      <c r="F3051" s="159"/>
      <c r="G3051" s="160"/>
      <c r="H3051" s="159"/>
      <c r="I3051" s="159"/>
      <c r="K3051" s="161"/>
      <c r="S3051" s="157"/>
    </row>
    <row r="3052" spans="1:19" s="158" customFormat="1" x14ac:dyDescent="0.2">
      <c r="A3052" s="157"/>
      <c r="E3052" s="159"/>
      <c r="F3052" s="159"/>
      <c r="G3052" s="160"/>
      <c r="H3052" s="159"/>
      <c r="I3052" s="159"/>
      <c r="K3052" s="161"/>
      <c r="S3052" s="157"/>
    </row>
    <row r="3053" spans="1:19" s="158" customFormat="1" x14ac:dyDescent="0.2">
      <c r="A3053" s="157"/>
      <c r="E3053" s="159"/>
      <c r="F3053" s="159"/>
      <c r="G3053" s="160"/>
      <c r="H3053" s="159"/>
      <c r="I3053" s="159"/>
      <c r="K3053" s="161"/>
      <c r="S3053" s="157"/>
    </row>
    <row r="3054" spans="1:19" s="158" customFormat="1" x14ac:dyDescent="0.2">
      <c r="A3054" s="157"/>
      <c r="E3054" s="159"/>
      <c r="F3054" s="159"/>
      <c r="G3054" s="160"/>
      <c r="H3054" s="159"/>
      <c r="I3054" s="159"/>
      <c r="K3054" s="161"/>
      <c r="S3054" s="157"/>
    </row>
    <row r="3055" spans="1:19" s="158" customFormat="1" x14ac:dyDescent="0.2">
      <c r="A3055" s="157"/>
      <c r="E3055" s="159"/>
      <c r="F3055" s="159"/>
      <c r="G3055" s="160"/>
      <c r="H3055" s="159"/>
      <c r="I3055" s="159"/>
      <c r="K3055" s="161"/>
      <c r="S3055" s="157"/>
    </row>
    <row r="3056" spans="1:19" s="158" customFormat="1" x14ac:dyDescent="0.2">
      <c r="A3056" s="157"/>
      <c r="E3056" s="159"/>
      <c r="F3056" s="159"/>
      <c r="G3056" s="160"/>
      <c r="H3056" s="159"/>
      <c r="I3056" s="159"/>
      <c r="K3056" s="161"/>
      <c r="S3056" s="157"/>
    </row>
    <row r="3057" spans="1:19" s="158" customFormat="1" x14ac:dyDescent="0.2">
      <c r="A3057" s="157"/>
      <c r="E3057" s="159"/>
      <c r="F3057" s="159"/>
      <c r="G3057" s="160"/>
      <c r="H3057" s="159"/>
      <c r="I3057" s="159"/>
      <c r="K3057" s="161"/>
      <c r="S3057" s="157"/>
    </row>
    <row r="3058" spans="1:19" s="158" customFormat="1" x14ac:dyDescent="0.2">
      <c r="A3058" s="157"/>
      <c r="E3058" s="159"/>
      <c r="F3058" s="159"/>
      <c r="G3058" s="160"/>
      <c r="H3058" s="159"/>
      <c r="I3058" s="159"/>
      <c r="K3058" s="161"/>
      <c r="S3058" s="157"/>
    </row>
    <row r="3059" spans="1:19" s="158" customFormat="1" x14ac:dyDescent="0.2">
      <c r="A3059" s="157"/>
      <c r="E3059" s="159"/>
      <c r="F3059" s="159"/>
      <c r="G3059" s="160"/>
      <c r="H3059" s="159"/>
      <c r="I3059" s="159"/>
      <c r="K3059" s="161"/>
      <c r="S3059" s="157"/>
    </row>
    <row r="3060" spans="1:19" s="158" customFormat="1" x14ac:dyDescent="0.2">
      <c r="A3060" s="157"/>
      <c r="E3060" s="159"/>
      <c r="F3060" s="159"/>
      <c r="G3060" s="160"/>
      <c r="H3060" s="159"/>
      <c r="I3060" s="159"/>
      <c r="K3060" s="161"/>
      <c r="S3060" s="157"/>
    </row>
    <row r="3061" spans="1:19" s="158" customFormat="1" x14ac:dyDescent="0.2">
      <c r="A3061" s="157"/>
      <c r="E3061" s="159"/>
      <c r="F3061" s="159"/>
      <c r="G3061" s="160"/>
      <c r="H3061" s="159"/>
      <c r="I3061" s="159"/>
      <c r="K3061" s="161"/>
      <c r="S3061" s="157"/>
    </row>
    <row r="3062" spans="1:19" s="158" customFormat="1" x14ac:dyDescent="0.2">
      <c r="A3062" s="157"/>
      <c r="E3062" s="159"/>
      <c r="F3062" s="159"/>
      <c r="G3062" s="160"/>
      <c r="H3062" s="159"/>
      <c r="I3062" s="159"/>
      <c r="K3062" s="161"/>
      <c r="S3062" s="157"/>
    </row>
    <row r="3063" spans="1:19" s="158" customFormat="1" x14ac:dyDescent="0.2">
      <c r="A3063" s="157"/>
      <c r="E3063" s="159"/>
      <c r="F3063" s="159"/>
      <c r="G3063" s="160"/>
      <c r="H3063" s="159"/>
      <c r="I3063" s="159"/>
      <c r="K3063" s="161"/>
      <c r="S3063" s="157"/>
    </row>
    <row r="3064" spans="1:19" s="158" customFormat="1" x14ac:dyDescent="0.2">
      <c r="A3064" s="157"/>
      <c r="E3064" s="159"/>
      <c r="F3064" s="159"/>
      <c r="G3064" s="160"/>
      <c r="H3064" s="159"/>
      <c r="I3064" s="159"/>
      <c r="K3064" s="161"/>
      <c r="S3064" s="157"/>
    </row>
    <row r="3065" spans="1:19" s="158" customFormat="1" x14ac:dyDescent="0.2">
      <c r="A3065" s="157"/>
      <c r="E3065" s="159"/>
      <c r="F3065" s="159"/>
      <c r="G3065" s="160"/>
      <c r="H3065" s="159"/>
      <c r="I3065" s="159"/>
      <c r="K3065" s="161"/>
      <c r="S3065" s="157"/>
    </row>
    <row r="3066" spans="1:19" s="158" customFormat="1" x14ac:dyDescent="0.2">
      <c r="A3066" s="157"/>
      <c r="E3066" s="159"/>
      <c r="F3066" s="159"/>
      <c r="G3066" s="160"/>
      <c r="H3066" s="159"/>
      <c r="I3066" s="159"/>
      <c r="K3066" s="161"/>
      <c r="S3066" s="157"/>
    </row>
    <row r="3067" spans="1:19" s="158" customFormat="1" x14ac:dyDescent="0.2">
      <c r="A3067" s="157"/>
      <c r="E3067" s="159"/>
      <c r="F3067" s="159"/>
      <c r="G3067" s="160"/>
      <c r="H3067" s="159"/>
      <c r="I3067" s="159"/>
      <c r="K3067" s="161"/>
      <c r="S3067" s="157"/>
    </row>
    <row r="3068" spans="1:19" s="158" customFormat="1" x14ac:dyDescent="0.2">
      <c r="A3068" s="157"/>
      <c r="E3068" s="159"/>
      <c r="F3068" s="159"/>
      <c r="G3068" s="160"/>
      <c r="H3068" s="159"/>
      <c r="I3068" s="159"/>
      <c r="K3068" s="161"/>
      <c r="S3068" s="157"/>
    </row>
    <row r="3069" spans="1:19" s="158" customFormat="1" x14ac:dyDescent="0.2">
      <c r="A3069" s="157"/>
      <c r="E3069" s="159"/>
      <c r="F3069" s="159"/>
      <c r="G3069" s="160"/>
      <c r="H3069" s="159"/>
      <c r="I3069" s="159"/>
      <c r="K3069" s="161"/>
      <c r="S3069" s="157"/>
    </row>
    <row r="3070" spans="1:19" s="158" customFormat="1" x14ac:dyDescent="0.2">
      <c r="A3070" s="157"/>
      <c r="E3070" s="159"/>
      <c r="F3070" s="159"/>
      <c r="G3070" s="160"/>
      <c r="H3070" s="159"/>
      <c r="I3070" s="159"/>
      <c r="K3070" s="161"/>
      <c r="S3070" s="157"/>
    </row>
    <row r="3071" spans="1:19" s="158" customFormat="1" x14ac:dyDescent="0.2">
      <c r="A3071" s="157"/>
      <c r="E3071" s="159"/>
      <c r="F3071" s="159"/>
      <c r="G3071" s="160"/>
      <c r="H3071" s="159"/>
      <c r="I3071" s="159"/>
      <c r="K3071" s="161"/>
      <c r="S3071" s="157"/>
    </row>
    <row r="3072" spans="1:19" s="158" customFormat="1" x14ac:dyDescent="0.2">
      <c r="A3072" s="157"/>
      <c r="E3072" s="159"/>
      <c r="F3072" s="159"/>
      <c r="G3072" s="160"/>
      <c r="H3072" s="159"/>
      <c r="I3072" s="159"/>
      <c r="K3072" s="161"/>
      <c r="S3072" s="157"/>
    </row>
    <row r="3073" spans="1:19" s="158" customFormat="1" x14ac:dyDescent="0.2">
      <c r="A3073" s="157"/>
      <c r="E3073" s="159"/>
      <c r="F3073" s="159"/>
      <c r="G3073" s="160"/>
      <c r="H3073" s="159"/>
      <c r="I3073" s="159"/>
      <c r="K3073" s="161"/>
      <c r="S3073" s="157"/>
    </row>
    <row r="3074" spans="1:19" s="158" customFormat="1" x14ac:dyDescent="0.2">
      <c r="A3074" s="157"/>
      <c r="E3074" s="159"/>
      <c r="F3074" s="159"/>
      <c r="G3074" s="160"/>
      <c r="H3074" s="159"/>
      <c r="I3074" s="159"/>
      <c r="K3074" s="161"/>
      <c r="S3074" s="157"/>
    </row>
    <row r="3075" spans="1:19" s="158" customFormat="1" x14ac:dyDescent="0.2">
      <c r="A3075" s="157"/>
      <c r="E3075" s="159"/>
      <c r="F3075" s="159"/>
      <c r="G3075" s="160"/>
      <c r="H3075" s="159"/>
      <c r="I3075" s="159"/>
      <c r="K3075" s="161"/>
      <c r="S3075" s="157"/>
    </row>
    <row r="3076" spans="1:19" s="158" customFormat="1" x14ac:dyDescent="0.2">
      <c r="A3076" s="157"/>
      <c r="E3076" s="159"/>
      <c r="F3076" s="159"/>
      <c r="G3076" s="160"/>
      <c r="H3076" s="159"/>
      <c r="I3076" s="159"/>
      <c r="K3076" s="161"/>
      <c r="S3076" s="157"/>
    </row>
    <row r="3077" spans="1:19" s="158" customFormat="1" x14ac:dyDescent="0.2">
      <c r="A3077" s="157"/>
      <c r="E3077" s="159"/>
      <c r="F3077" s="159"/>
      <c r="G3077" s="160"/>
      <c r="H3077" s="159"/>
      <c r="I3077" s="159"/>
      <c r="K3077" s="161"/>
      <c r="S3077" s="157"/>
    </row>
    <row r="3078" spans="1:19" s="158" customFormat="1" x14ac:dyDescent="0.2">
      <c r="A3078" s="157"/>
      <c r="E3078" s="159"/>
      <c r="F3078" s="159"/>
      <c r="G3078" s="160"/>
      <c r="H3078" s="159"/>
      <c r="I3078" s="159"/>
      <c r="K3078" s="161"/>
      <c r="S3078" s="157"/>
    </row>
    <row r="3079" spans="1:19" s="158" customFormat="1" x14ac:dyDescent="0.2">
      <c r="A3079" s="157"/>
      <c r="E3079" s="159"/>
      <c r="F3079" s="159"/>
      <c r="G3079" s="160"/>
      <c r="H3079" s="159"/>
      <c r="I3079" s="159"/>
      <c r="K3079" s="161"/>
      <c r="S3079" s="157"/>
    </row>
    <row r="3080" spans="1:19" s="158" customFormat="1" x14ac:dyDescent="0.2">
      <c r="A3080" s="157"/>
      <c r="E3080" s="159"/>
      <c r="F3080" s="159"/>
      <c r="G3080" s="160"/>
      <c r="H3080" s="159"/>
      <c r="I3080" s="159"/>
      <c r="K3080" s="161"/>
      <c r="S3080" s="157"/>
    </row>
    <row r="3081" spans="1:19" s="158" customFormat="1" x14ac:dyDescent="0.2">
      <c r="A3081" s="157"/>
      <c r="E3081" s="159"/>
      <c r="F3081" s="159"/>
      <c r="G3081" s="160"/>
      <c r="H3081" s="159"/>
      <c r="I3081" s="159"/>
      <c r="K3081" s="161"/>
      <c r="S3081" s="157"/>
    </row>
    <row r="3082" spans="1:19" s="158" customFormat="1" x14ac:dyDescent="0.2">
      <c r="A3082" s="157"/>
      <c r="E3082" s="159"/>
      <c r="F3082" s="159"/>
      <c r="G3082" s="160"/>
      <c r="H3082" s="159"/>
      <c r="I3082" s="159"/>
      <c r="K3082" s="161"/>
      <c r="S3082" s="157"/>
    </row>
    <row r="3083" spans="1:19" s="158" customFormat="1" x14ac:dyDescent="0.2">
      <c r="A3083" s="157"/>
      <c r="E3083" s="159"/>
      <c r="F3083" s="159"/>
      <c r="G3083" s="160"/>
      <c r="H3083" s="159"/>
      <c r="I3083" s="159"/>
      <c r="K3083" s="161"/>
      <c r="S3083" s="157"/>
    </row>
    <row r="3084" spans="1:19" s="158" customFormat="1" x14ac:dyDescent="0.2">
      <c r="A3084" s="157"/>
      <c r="E3084" s="159"/>
      <c r="F3084" s="159"/>
      <c r="G3084" s="160"/>
      <c r="H3084" s="159"/>
      <c r="I3084" s="159"/>
      <c r="K3084" s="161"/>
      <c r="S3084" s="157"/>
    </row>
    <row r="3085" spans="1:19" s="158" customFormat="1" x14ac:dyDescent="0.2">
      <c r="A3085" s="157"/>
      <c r="E3085" s="159"/>
      <c r="F3085" s="159"/>
      <c r="G3085" s="160"/>
      <c r="H3085" s="159"/>
      <c r="I3085" s="159"/>
      <c r="K3085" s="161"/>
      <c r="S3085" s="157"/>
    </row>
    <row r="3086" spans="1:19" s="158" customFormat="1" x14ac:dyDescent="0.2">
      <c r="A3086" s="157"/>
      <c r="E3086" s="159"/>
      <c r="F3086" s="159"/>
      <c r="G3086" s="160"/>
      <c r="H3086" s="159"/>
      <c r="I3086" s="159"/>
      <c r="K3086" s="161"/>
      <c r="S3086" s="157"/>
    </row>
    <row r="3087" spans="1:19" s="158" customFormat="1" x14ac:dyDescent="0.2">
      <c r="A3087" s="157"/>
      <c r="E3087" s="159"/>
      <c r="F3087" s="159"/>
      <c r="G3087" s="160"/>
      <c r="H3087" s="159"/>
      <c r="I3087" s="159"/>
      <c r="K3087" s="161"/>
      <c r="S3087" s="157"/>
    </row>
    <row r="3088" spans="1:19" s="158" customFormat="1" x14ac:dyDescent="0.2">
      <c r="A3088" s="157"/>
      <c r="E3088" s="159"/>
      <c r="F3088" s="159"/>
      <c r="G3088" s="160"/>
      <c r="H3088" s="159"/>
      <c r="I3088" s="159"/>
      <c r="K3088" s="161"/>
      <c r="S3088" s="157"/>
    </row>
    <row r="3089" spans="1:19" s="158" customFormat="1" x14ac:dyDescent="0.2">
      <c r="A3089" s="157"/>
      <c r="E3089" s="159"/>
      <c r="F3089" s="159"/>
      <c r="G3089" s="160"/>
      <c r="H3089" s="159"/>
      <c r="I3089" s="159"/>
      <c r="K3089" s="161"/>
      <c r="S3089" s="157"/>
    </row>
    <row r="3090" spans="1:19" s="158" customFormat="1" x14ac:dyDescent="0.2">
      <c r="A3090" s="157"/>
      <c r="E3090" s="159"/>
      <c r="F3090" s="159"/>
      <c r="G3090" s="160"/>
      <c r="H3090" s="159"/>
      <c r="I3090" s="159"/>
      <c r="K3090" s="161"/>
      <c r="S3090" s="157"/>
    </row>
    <row r="3091" spans="1:19" s="158" customFormat="1" x14ac:dyDescent="0.2">
      <c r="A3091" s="157"/>
      <c r="E3091" s="159"/>
      <c r="F3091" s="159"/>
      <c r="G3091" s="160"/>
      <c r="H3091" s="159"/>
      <c r="I3091" s="159"/>
      <c r="K3091" s="161"/>
      <c r="S3091" s="157"/>
    </row>
    <row r="3092" spans="1:19" s="158" customFormat="1" x14ac:dyDescent="0.2">
      <c r="A3092" s="157"/>
      <c r="E3092" s="159"/>
      <c r="F3092" s="159"/>
      <c r="G3092" s="160"/>
      <c r="H3092" s="159"/>
      <c r="I3092" s="159"/>
      <c r="K3092" s="161"/>
      <c r="S3092" s="157"/>
    </row>
    <row r="3093" spans="1:19" s="158" customFormat="1" x14ac:dyDescent="0.2">
      <c r="A3093" s="157"/>
      <c r="E3093" s="159"/>
      <c r="F3093" s="159"/>
      <c r="G3093" s="160"/>
      <c r="H3093" s="159"/>
      <c r="I3093" s="159"/>
      <c r="K3093" s="161"/>
      <c r="S3093" s="157"/>
    </row>
    <row r="3094" spans="1:19" s="158" customFormat="1" x14ac:dyDescent="0.2">
      <c r="A3094" s="157"/>
      <c r="E3094" s="159"/>
      <c r="F3094" s="159"/>
      <c r="G3094" s="160"/>
      <c r="H3094" s="159"/>
      <c r="I3094" s="159"/>
      <c r="K3094" s="161"/>
      <c r="S3094" s="157"/>
    </row>
    <row r="3095" spans="1:19" s="158" customFormat="1" x14ac:dyDescent="0.2">
      <c r="A3095" s="157"/>
      <c r="E3095" s="159"/>
      <c r="F3095" s="159"/>
      <c r="G3095" s="160"/>
      <c r="H3095" s="159"/>
      <c r="I3095" s="159"/>
      <c r="K3095" s="161"/>
      <c r="S3095" s="157"/>
    </row>
    <row r="3096" spans="1:19" s="158" customFormat="1" x14ac:dyDescent="0.2">
      <c r="A3096" s="157"/>
      <c r="E3096" s="159"/>
      <c r="F3096" s="159"/>
      <c r="G3096" s="160"/>
      <c r="H3096" s="159"/>
      <c r="I3096" s="159"/>
      <c r="K3096" s="161"/>
      <c r="S3096" s="157"/>
    </row>
    <row r="3097" spans="1:19" s="158" customFormat="1" x14ac:dyDescent="0.2">
      <c r="A3097" s="157"/>
      <c r="E3097" s="159"/>
      <c r="F3097" s="159"/>
      <c r="G3097" s="160"/>
      <c r="H3097" s="159"/>
      <c r="I3097" s="159"/>
      <c r="K3097" s="161"/>
      <c r="S3097" s="157"/>
    </row>
    <row r="3098" spans="1:19" s="158" customFormat="1" x14ac:dyDescent="0.2">
      <c r="A3098" s="157"/>
      <c r="E3098" s="159"/>
      <c r="F3098" s="159"/>
      <c r="G3098" s="160"/>
      <c r="H3098" s="159"/>
      <c r="I3098" s="159"/>
      <c r="K3098" s="161"/>
      <c r="S3098" s="157"/>
    </row>
    <row r="3099" spans="1:19" s="158" customFormat="1" x14ac:dyDescent="0.2">
      <c r="A3099" s="157"/>
      <c r="E3099" s="159"/>
      <c r="F3099" s="159"/>
      <c r="G3099" s="160"/>
      <c r="H3099" s="159"/>
      <c r="I3099" s="159"/>
      <c r="K3099" s="161"/>
      <c r="S3099" s="157"/>
    </row>
    <row r="3100" spans="1:19" s="158" customFormat="1" x14ac:dyDescent="0.2">
      <c r="A3100" s="157"/>
      <c r="E3100" s="159"/>
      <c r="F3100" s="159"/>
      <c r="G3100" s="160"/>
      <c r="H3100" s="159"/>
      <c r="I3100" s="159"/>
      <c r="K3100" s="161"/>
      <c r="S3100" s="157"/>
    </row>
    <row r="3101" spans="1:19" s="158" customFormat="1" x14ac:dyDescent="0.2">
      <c r="A3101" s="157"/>
      <c r="E3101" s="159"/>
      <c r="F3101" s="159"/>
      <c r="G3101" s="160"/>
      <c r="H3101" s="159"/>
      <c r="I3101" s="159"/>
      <c r="K3101" s="161"/>
      <c r="S3101" s="157"/>
    </row>
    <row r="3102" spans="1:19" s="158" customFormat="1" x14ac:dyDescent="0.2">
      <c r="A3102" s="157"/>
      <c r="E3102" s="159"/>
      <c r="F3102" s="159"/>
      <c r="G3102" s="160"/>
      <c r="H3102" s="159"/>
      <c r="I3102" s="159"/>
      <c r="K3102" s="161"/>
      <c r="S3102" s="157"/>
    </row>
    <row r="3103" spans="1:19" s="158" customFormat="1" x14ac:dyDescent="0.2">
      <c r="A3103" s="157"/>
      <c r="E3103" s="159"/>
      <c r="F3103" s="159"/>
      <c r="G3103" s="160"/>
      <c r="H3103" s="159"/>
      <c r="I3103" s="159"/>
      <c r="K3103" s="161"/>
      <c r="S3103" s="157"/>
    </row>
    <row r="3104" spans="1:19" s="158" customFormat="1" x14ac:dyDescent="0.2">
      <c r="A3104" s="157"/>
      <c r="E3104" s="159"/>
      <c r="F3104" s="159"/>
      <c r="G3104" s="160"/>
      <c r="H3104" s="159"/>
      <c r="I3104" s="159"/>
      <c r="K3104" s="161"/>
      <c r="S3104" s="157"/>
    </row>
    <row r="3105" spans="1:19" s="158" customFormat="1" x14ac:dyDescent="0.2">
      <c r="A3105" s="157"/>
      <c r="E3105" s="159"/>
      <c r="F3105" s="159"/>
      <c r="G3105" s="160"/>
      <c r="H3105" s="159"/>
      <c r="I3105" s="159"/>
      <c r="K3105" s="161"/>
      <c r="S3105" s="157"/>
    </row>
    <row r="3106" spans="1:19" s="158" customFormat="1" x14ac:dyDescent="0.2">
      <c r="A3106" s="157"/>
      <c r="E3106" s="159"/>
      <c r="F3106" s="159"/>
      <c r="G3106" s="160"/>
      <c r="H3106" s="159"/>
      <c r="I3106" s="159"/>
      <c r="K3106" s="161"/>
      <c r="S3106" s="157"/>
    </row>
    <row r="3107" spans="1:19" s="158" customFormat="1" x14ac:dyDescent="0.2">
      <c r="A3107" s="157"/>
      <c r="E3107" s="159"/>
      <c r="F3107" s="159"/>
      <c r="G3107" s="160"/>
      <c r="H3107" s="159"/>
      <c r="I3107" s="159"/>
      <c r="K3107" s="161"/>
      <c r="S3107" s="157"/>
    </row>
    <row r="3108" spans="1:19" s="158" customFormat="1" x14ac:dyDescent="0.2">
      <c r="A3108" s="157"/>
      <c r="E3108" s="159"/>
      <c r="F3108" s="159"/>
      <c r="G3108" s="160"/>
      <c r="H3108" s="159"/>
      <c r="I3108" s="159"/>
      <c r="K3108" s="161"/>
      <c r="S3108" s="157"/>
    </row>
    <row r="3109" spans="1:19" s="158" customFormat="1" x14ac:dyDescent="0.2">
      <c r="A3109" s="157"/>
      <c r="E3109" s="159"/>
      <c r="F3109" s="159"/>
      <c r="G3109" s="160"/>
      <c r="H3109" s="159"/>
      <c r="I3109" s="159"/>
      <c r="K3109" s="161"/>
      <c r="S3109" s="157"/>
    </row>
    <row r="3110" spans="1:19" s="158" customFormat="1" x14ac:dyDescent="0.2">
      <c r="A3110" s="157"/>
      <c r="E3110" s="159"/>
      <c r="F3110" s="159"/>
      <c r="G3110" s="160"/>
      <c r="H3110" s="159"/>
      <c r="I3110" s="159"/>
      <c r="K3110" s="161"/>
      <c r="S3110" s="157"/>
    </row>
    <row r="3111" spans="1:19" s="158" customFormat="1" x14ac:dyDescent="0.2">
      <c r="A3111" s="157"/>
      <c r="E3111" s="159"/>
      <c r="F3111" s="159"/>
      <c r="G3111" s="160"/>
      <c r="H3111" s="159"/>
      <c r="I3111" s="159"/>
      <c r="K3111" s="161"/>
      <c r="S3111" s="157"/>
    </row>
    <row r="3112" spans="1:19" s="158" customFormat="1" x14ac:dyDescent="0.2">
      <c r="A3112" s="157"/>
      <c r="E3112" s="159"/>
      <c r="F3112" s="159"/>
      <c r="G3112" s="160"/>
      <c r="H3112" s="159"/>
      <c r="I3112" s="159"/>
      <c r="K3112" s="161"/>
      <c r="S3112" s="157"/>
    </row>
    <row r="3113" spans="1:19" s="158" customFormat="1" x14ac:dyDescent="0.2">
      <c r="A3113" s="157"/>
      <c r="E3113" s="159"/>
      <c r="F3113" s="159"/>
      <c r="G3113" s="160"/>
      <c r="H3113" s="159"/>
      <c r="I3113" s="159"/>
      <c r="K3113" s="161"/>
      <c r="S3113" s="157"/>
    </row>
    <row r="3114" spans="1:19" s="158" customFormat="1" x14ac:dyDescent="0.2">
      <c r="A3114" s="157"/>
      <c r="E3114" s="159"/>
      <c r="F3114" s="159"/>
      <c r="G3114" s="160"/>
      <c r="H3114" s="159"/>
      <c r="I3114" s="159"/>
      <c r="K3114" s="161"/>
      <c r="S3114" s="157"/>
    </row>
    <row r="3115" spans="1:19" s="158" customFormat="1" x14ac:dyDescent="0.2">
      <c r="A3115" s="157"/>
      <c r="E3115" s="159"/>
      <c r="F3115" s="159"/>
      <c r="G3115" s="160"/>
      <c r="H3115" s="159"/>
      <c r="I3115" s="159"/>
      <c r="K3115" s="161"/>
      <c r="S3115" s="157"/>
    </row>
    <row r="3116" spans="1:19" s="158" customFormat="1" x14ac:dyDescent="0.2">
      <c r="A3116" s="157"/>
      <c r="E3116" s="159"/>
      <c r="F3116" s="159"/>
      <c r="G3116" s="160"/>
      <c r="H3116" s="159"/>
      <c r="I3116" s="159"/>
      <c r="K3116" s="161"/>
      <c r="S3116" s="157"/>
    </row>
    <row r="3117" spans="1:19" s="158" customFormat="1" x14ac:dyDescent="0.2">
      <c r="A3117" s="157"/>
      <c r="E3117" s="159"/>
      <c r="F3117" s="159"/>
      <c r="G3117" s="160"/>
      <c r="H3117" s="159"/>
      <c r="I3117" s="159"/>
      <c r="K3117" s="161"/>
      <c r="S3117" s="157"/>
    </row>
    <row r="3118" spans="1:19" s="158" customFormat="1" x14ac:dyDescent="0.2">
      <c r="A3118" s="157"/>
      <c r="E3118" s="159"/>
      <c r="F3118" s="159"/>
      <c r="G3118" s="160"/>
      <c r="H3118" s="159"/>
      <c r="I3118" s="159"/>
      <c r="K3118" s="161"/>
      <c r="S3118" s="157"/>
    </row>
    <row r="3119" spans="1:19" s="158" customFormat="1" x14ac:dyDescent="0.2">
      <c r="A3119" s="157"/>
      <c r="E3119" s="159"/>
      <c r="F3119" s="159"/>
      <c r="G3119" s="160"/>
      <c r="H3119" s="159"/>
      <c r="I3119" s="159"/>
      <c r="K3119" s="161"/>
      <c r="S3119" s="157"/>
    </row>
    <row r="3120" spans="1:19" s="158" customFormat="1" x14ac:dyDescent="0.2">
      <c r="A3120" s="157"/>
      <c r="E3120" s="159"/>
      <c r="F3120" s="159"/>
      <c r="G3120" s="160"/>
      <c r="H3120" s="159"/>
      <c r="I3120" s="159"/>
      <c r="K3120" s="161"/>
      <c r="S3120" s="157"/>
    </row>
    <row r="3121" spans="1:19" s="158" customFormat="1" x14ac:dyDescent="0.2">
      <c r="A3121" s="157"/>
      <c r="E3121" s="159"/>
      <c r="F3121" s="159"/>
      <c r="G3121" s="160"/>
      <c r="H3121" s="159"/>
      <c r="I3121" s="159"/>
      <c r="K3121" s="161"/>
      <c r="S3121" s="157"/>
    </row>
    <row r="3122" spans="1:19" s="158" customFormat="1" x14ac:dyDescent="0.2">
      <c r="A3122" s="157"/>
      <c r="E3122" s="159"/>
      <c r="F3122" s="159"/>
      <c r="G3122" s="160"/>
      <c r="H3122" s="159"/>
      <c r="I3122" s="159"/>
      <c r="K3122" s="161"/>
      <c r="S3122" s="157"/>
    </row>
    <row r="3123" spans="1:19" s="158" customFormat="1" x14ac:dyDescent="0.2">
      <c r="A3123" s="157"/>
      <c r="E3123" s="159"/>
      <c r="F3123" s="159"/>
      <c r="G3123" s="160"/>
      <c r="H3123" s="159"/>
      <c r="I3123" s="159"/>
      <c r="K3123" s="161"/>
      <c r="S3123" s="157"/>
    </row>
    <row r="3124" spans="1:19" s="158" customFormat="1" x14ac:dyDescent="0.2">
      <c r="A3124" s="157"/>
      <c r="E3124" s="159"/>
      <c r="F3124" s="159"/>
      <c r="G3124" s="160"/>
      <c r="H3124" s="159"/>
      <c r="I3124" s="159"/>
      <c r="K3124" s="161"/>
      <c r="S3124" s="157"/>
    </row>
    <row r="3125" spans="1:19" s="158" customFormat="1" x14ac:dyDescent="0.2">
      <c r="A3125" s="157"/>
      <c r="E3125" s="159"/>
      <c r="F3125" s="159"/>
      <c r="G3125" s="160"/>
      <c r="H3125" s="159"/>
      <c r="I3125" s="159"/>
      <c r="K3125" s="161"/>
      <c r="S3125" s="157"/>
    </row>
    <row r="3126" spans="1:19" s="158" customFormat="1" x14ac:dyDescent="0.2">
      <c r="A3126" s="157"/>
      <c r="E3126" s="159"/>
      <c r="F3126" s="159"/>
      <c r="G3126" s="160"/>
      <c r="H3126" s="159"/>
      <c r="I3126" s="159"/>
      <c r="K3126" s="161"/>
      <c r="S3126" s="157"/>
    </row>
    <row r="3127" spans="1:19" s="158" customFormat="1" x14ac:dyDescent="0.2">
      <c r="A3127" s="157"/>
      <c r="E3127" s="159"/>
      <c r="F3127" s="159"/>
      <c r="G3127" s="160"/>
      <c r="H3127" s="159"/>
      <c r="I3127" s="159"/>
      <c r="K3127" s="161"/>
      <c r="S3127" s="157"/>
    </row>
    <row r="3128" spans="1:19" s="158" customFormat="1" x14ac:dyDescent="0.2">
      <c r="A3128" s="157"/>
      <c r="E3128" s="159"/>
      <c r="F3128" s="159"/>
      <c r="G3128" s="160"/>
      <c r="H3128" s="159"/>
      <c r="I3128" s="159"/>
      <c r="K3128" s="161"/>
      <c r="S3128" s="157"/>
    </row>
    <row r="3129" spans="1:19" s="158" customFormat="1" x14ac:dyDescent="0.2">
      <c r="A3129" s="157"/>
      <c r="E3129" s="159"/>
      <c r="F3129" s="159"/>
      <c r="G3129" s="160"/>
      <c r="H3129" s="159"/>
      <c r="I3129" s="159"/>
      <c r="K3129" s="161"/>
      <c r="S3129" s="157"/>
    </row>
    <row r="3130" spans="1:19" s="158" customFormat="1" x14ac:dyDescent="0.2">
      <c r="A3130" s="157"/>
      <c r="E3130" s="159"/>
      <c r="F3130" s="159"/>
      <c r="G3130" s="160"/>
      <c r="H3130" s="159"/>
      <c r="I3130" s="159"/>
      <c r="K3130" s="161"/>
      <c r="S3130" s="157"/>
    </row>
    <row r="3131" spans="1:19" s="158" customFormat="1" x14ac:dyDescent="0.2">
      <c r="A3131" s="157"/>
      <c r="E3131" s="159"/>
      <c r="F3131" s="159"/>
      <c r="G3131" s="160"/>
      <c r="H3131" s="159"/>
      <c r="I3131" s="159"/>
      <c r="K3131" s="161"/>
      <c r="S3131" s="157"/>
    </row>
    <row r="3132" spans="1:19" s="158" customFormat="1" x14ac:dyDescent="0.2">
      <c r="A3132" s="157"/>
      <c r="E3132" s="159"/>
      <c r="F3132" s="159"/>
      <c r="G3132" s="160"/>
      <c r="H3132" s="159"/>
      <c r="I3132" s="159"/>
      <c r="K3132" s="161"/>
      <c r="S3132" s="157"/>
    </row>
    <row r="3133" spans="1:19" s="158" customFormat="1" x14ac:dyDescent="0.2">
      <c r="A3133" s="157"/>
      <c r="E3133" s="159"/>
      <c r="F3133" s="159"/>
      <c r="G3133" s="160"/>
      <c r="H3133" s="159"/>
      <c r="I3133" s="159"/>
      <c r="K3133" s="161"/>
      <c r="S3133" s="157"/>
    </row>
    <row r="3134" spans="1:19" s="158" customFormat="1" x14ac:dyDescent="0.2">
      <c r="A3134" s="157"/>
      <c r="E3134" s="159"/>
      <c r="F3134" s="159"/>
      <c r="G3134" s="160"/>
      <c r="H3134" s="159"/>
      <c r="I3134" s="159"/>
      <c r="K3134" s="161"/>
      <c r="S3134" s="157"/>
    </row>
    <row r="3135" spans="1:19" s="158" customFormat="1" x14ac:dyDescent="0.2">
      <c r="A3135" s="157"/>
      <c r="E3135" s="159"/>
      <c r="F3135" s="159"/>
      <c r="G3135" s="160"/>
      <c r="H3135" s="159"/>
      <c r="I3135" s="159"/>
      <c r="K3135" s="161"/>
      <c r="S3135" s="157"/>
    </row>
    <row r="3136" spans="1:19" s="158" customFormat="1" x14ac:dyDescent="0.2">
      <c r="A3136" s="157"/>
      <c r="E3136" s="159"/>
      <c r="F3136" s="159"/>
      <c r="G3136" s="160"/>
      <c r="H3136" s="159"/>
      <c r="I3136" s="159"/>
      <c r="K3136" s="161"/>
      <c r="S3136" s="157"/>
    </row>
    <row r="3137" spans="1:19" s="158" customFormat="1" x14ac:dyDescent="0.2">
      <c r="A3137" s="157"/>
      <c r="E3137" s="159"/>
      <c r="F3137" s="159"/>
      <c r="G3137" s="160"/>
      <c r="H3137" s="159"/>
      <c r="I3137" s="159"/>
      <c r="K3137" s="161"/>
      <c r="S3137" s="157"/>
    </row>
    <row r="3138" spans="1:19" s="158" customFormat="1" x14ac:dyDescent="0.2">
      <c r="A3138" s="157"/>
      <c r="E3138" s="159"/>
      <c r="F3138" s="159"/>
      <c r="G3138" s="160"/>
      <c r="H3138" s="159"/>
      <c r="I3138" s="159"/>
      <c r="K3138" s="161"/>
      <c r="S3138" s="157"/>
    </row>
    <row r="3139" spans="1:19" s="158" customFormat="1" x14ac:dyDescent="0.2">
      <c r="A3139" s="157"/>
      <c r="E3139" s="159"/>
      <c r="F3139" s="159"/>
      <c r="G3139" s="160"/>
      <c r="H3139" s="159"/>
      <c r="I3139" s="159"/>
      <c r="K3139" s="161"/>
      <c r="S3139" s="157"/>
    </row>
    <row r="3140" spans="1:19" s="158" customFormat="1" x14ac:dyDescent="0.2">
      <c r="A3140" s="157"/>
      <c r="E3140" s="159"/>
      <c r="F3140" s="159"/>
      <c r="G3140" s="160"/>
      <c r="H3140" s="159"/>
      <c r="I3140" s="159"/>
      <c r="K3140" s="161"/>
      <c r="S3140" s="157"/>
    </row>
    <row r="3141" spans="1:19" s="158" customFormat="1" x14ac:dyDescent="0.2">
      <c r="A3141" s="157"/>
      <c r="E3141" s="159"/>
      <c r="F3141" s="159"/>
      <c r="G3141" s="160"/>
      <c r="H3141" s="159"/>
      <c r="I3141" s="159"/>
      <c r="K3141" s="161"/>
      <c r="S3141" s="157"/>
    </row>
    <row r="3142" spans="1:19" s="158" customFormat="1" x14ac:dyDescent="0.2">
      <c r="A3142" s="157"/>
      <c r="E3142" s="159"/>
      <c r="F3142" s="159"/>
      <c r="G3142" s="160"/>
      <c r="H3142" s="159"/>
      <c r="I3142" s="159"/>
      <c r="K3142" s="161"/>
      <c r="S3142" s="157"/>
    </row>
    <row r="3143" spans="1:19" s="158" customFormat="1" x14ac:dyDescent="0.2">
      <c r="A3143" s="157"/>
      <c r="E3143" s="159"/>
      <c r="F3143" s="159"/>
      <c r="G3143" s="160"/>
      <c r="H3143" s="159"/>
      <c r="I3143" s="159"/>
      <c r="K3143" s="161"/>
      <c r="S3143" s="157"/>
    </row>
    <row r="3144" spans="1:19" s="158" customFormat="1" x14ac:dyDescent="0.2">
      <c r="A3144" s="157"/>
      <c r="E3144" s="159"/>
      <c r="F3144" s="159"/>
      <c r="G3144" s="160"/>
      <c r="H3144" s="159"/>
      <c r="I3144" s="159"/>
      <c r="K3144" s="161"/>
      <c r="S3144" s="157"/>
    </row>
    <row r="3145" spans="1:19" s="158" customFormat="1" x14ac:dyDescent="0.2">
      <c r="A3145" s="157"/>
      <c r="E3145" s="159"/>
      <c r="F3145" s="159"/>
      <c r="G3145" s="160"/>
      <c r="H3145" s="159"/>
      <c r="I3145" s="159"/>
      <c r="K3145" s="161"/>
      <c r="S3145" s="157"/>
    </row>
    <row r="3146" spans="1:19" s="158" customFormat="1" x14ac:dyDescent="0.2">
      <c r="A3146" s="157"/>
      <c r="E3146" s="159"/>
      <c r="F3146" s="159"/>
      <c r="G3146" s="160"/>
      <c r="H3146" s="159"/>
      <c r="I3146" s="159"/>
      <c r="K3146" s="161"/>
      <c r="S3146" s="157"/>
    </row>
    <row r="3147" spans="1:19" s="158" customFormat="1" x14ac:dyDescent="0.2">
      <c r="A3147" s="157"/>
      <c r="E3147" s="159"/>
      <c r="F3147" s="159"/>
      <c r="G3147" s="160"/>
      <c r="H3147" s="159"/>
      <c r="I3147" s="159"/>
      <c r="K3147" s="161"/>
      <c r="S3147" s="157"/>
    </row>
    <row r="3148" spans="1:19" s="158" customFormat="1" x14ac:dyDescent="0.2">
      <c r="A3148" s="157"/>
      <c r="E3148" s="159"/>
      <c r="F3148" s="159"/>
      <c r="G3148" s="160"/>
      <c r="H3148" s="159"/>
      <c r="I3148" s="159"/>
      <c r="K3148" s="161"/>
      <c r="S3148" s="157"/>
    </row>
    <row r="3149" spans="1:19" s="158" customFormat="1" x14ac:dyDescent="0.2">
      <c r="A3149" s="157"/>
      <c r="E3149" s="159"/>
      <c r="F3149" s="159"/>
      <c r="G3149" s="160"/>
      <c r="H3149" s="159"/>
      <c r="I3149" s="159"/>
      <c r="K3149" s="161"/>
      <c r="S3149" s="157"/>
    </row>
    <row r="3150" spans="1:19" s="158" customFormat="1" x14ac:dyDescent="0.2">
      <c r="A3150" s="157"/>
      <c r="E3150" s="159"/>
      <c r="F3150" s="159"/>
      <c r="G3150" s="160"/>
      <c r="H3150" s="159"/>
      <c r="I3150" s="159"/>
      <c r="K3150" s="161"/>
      <c r="S3150" s="157"/>
    </row>
    <row r="3151" spans="1:19" s="158" customFormat="1" x14ac:dyDescent="0.2">
      <c r="A3151" s="157"/>
      <c r="E3151" s="159"/>
      <c r="F3151" s="159"/>
      <c r="G3151" s="160"/>
      <c r="H3151" s="159"/>
      <c r="I3151" s="159"/>
      <c r="K3151" s="161"/>
      <c r="S3151" s="157"/>
    </row>
    <row r="3152" spans="1:19" s="158" customFormat="1" x14ac:dyDescent="0.2">
      <c r="A3152" s="157"/>
      <c r="E3152" s="159"/>
      <c r="F3152" s="159"/>
      <c r="G3152" s="160"/>
      <c r="H3152" s="159"/>
      <c r="I3152" s="159"/>
      <c r="K3152" s="161"/>
      <c r="S3152" s="157"/>
    </row>
    <row r="3153" spans="1:19" s="158" customFormat="1" x14ac:dyDescent="0.2">
      <c r="A3153" s="157"/>
      <c r="E3153" s="159"/>
      <c r="F3153" s="159"/>
      <c r="G3153" s="160"/>
      <c r="H3153" s="159"/>
      <c r="I3153" s="159"/>
      <c r="K3153" s="161"/>
      <c r="S3153" s="157"/>
    </row>
    <row r="3154" spans="1:19" s="158" customFormat="1" x14ac:dyDescent="0.2">
      <c r="A3154" s="157"/>
      <c r="E3154" s="159"/>
      <c r="F3154" s="159"/>
      <c r="G3154" s="160"/>
      <c r="H3154" s="159"/>
      <c r="I3154" s="159"/>
      <c r="K3154" s="161"/>
      <c r="S3154" s="157"/>
    </row>
    <row r="3155" spans="1:19" s="158" customFormat="1" x14ac:dyDescent="0.2">
      <c r="A3155" s="157"/>
      <c r="E3155" s="159"/>
      <c r="F3155" s="159"/>
      <c r="G3155" s="160"/>
      <c r="H3155" s="159"/>
      <c r="I3155" s="159"/>
      <c r="K3155" s="161"/>
      <c r="S3155" s="157"/>
    </row>
    <row r="3156" spans="1:19" s="158" customFormat="1" x14ac:dyDescent="0.2">
      <c r="A3156" s="157"/>
      <c r="E3156" s="159"/>
      <c r="F3156" s="159"/>
      <c r="G3156" s="160"/>
      <c r="H3156" s="159"/>
      <c r="I3156" s="159"/>
      <c r="K3156" s="161"/>
      <c r="S3156" s="157"/>
    </row>
    <row r="3157" spans="1:19" s="158" customFormat="1" x14ac:dyDescent="0.2">
      <c r="A3157" s="157"/>
      <c r="E3157" s="159"/>
      <c r="F3157" s="159"/>
      <c r="G3157" s="160"/>
      <c r="H3157" s="159"/>
      <c r="I3157" s="159"/>
      <c r="K3157" s="161"/>
      <c r="S3157" s="157"/>
    </row>
    <row r="3158" spans="1:19" s="158" customFormat="1" x14ac:dyDescent="0.2">
      <c r="A3158" s="157"/>
      <c r="E3158" s="159"/>
      <c r="F3158" s="159"/>
      <c r="G3158" s="160"/>
      <c r="H3158" s="159"/>
      <c r="I3158" s="159"/>
      <c r="K3158" s="161"/>
      <c r="S3158" s="157"/>
    </row>
    <row r="3159" spans="1:19" s="158" customFormat="1" x14ac:dyDescent="0.2">
      <c r="A3159" s="157"/>
      <c r="E3159" s="159"/>
      <c r="F3159" s="159"/>
      <c r="G3159" s="160"/>
      <c r="H3159" s="159"/>
      <c r="I3159" s="159"/>
      <c r="K3159" s="161"/>
      <c r="S3159" s="157"/>
    </row>
    <row r="3160" spans="1:19" s="158" customFormat="1" x14ac:dyDescent="0.2">
      <c r="A3160" s="157"/>
      <c r="E3160" s="159"/>
      <c r="F3160" s="159"/>
      <c r="G3160" s="160"/>
      <c r="H3160" s="159"/>
      <c r="I3160" s="159"/>
      <c r="K3160" s="161"/>
      <c r="S3160" s="157"/>
    </row>
    <row r="3161" spans="1:19" s="158" customFormat="1" x14ac:dyDescent="0.2">
      <c r="A3161" s="157"/>
      <c r="E3161" s="159"/>
      <c r="F3161" s="159"/>
      <c r="G3161" s="160"/>
      <c r="H3161" s="159"/>
      <c r="I3161" s="159"/>
      <c r="K3161" s="161"/>
      <c r="S3161" s="157"/>
    </row>
    <row r="3162" spans="1:19" s="158" customFormat="1" x14ac:dyDescent="0.2">
      <c r="A3162" s="157"/>
      <c r="E3162" s="159"/>
      <c r="F3162" s="159"/>
      <c r="G3162" s="160"/>
      <c r="H3162" s="159"/>
      <c r="I3162" s="159"/>
      <c r="K3162" s="161"/>
      <c r="S3162" s="157"/>
    </row>
    <row r="3163" spans="1:19" s="158" customFormat="1" x14ac:dyDescent="0.2">
      <c r="A3163" s="157"/>
      <c r="E3163" s="159"/>
      <c r="F3163" s="159"/>
      <c r="G3163" s="160"/>
      <c r="H3163" s="159"/>
      <c r="I3163" s="159"/>
      <c r="K3163" s="161"/>
      <c r="S3163" s="157"/>
    </row>
    <row r="3164" spans="1:19" s="158" customFormat="1" x14ac:dyDescent="0.2">
      <c r="A3164" s="157"/>
      <c r="E3164" s="159"/>
      <c r="F3164" s="159"/>
      <c r="G3164" s="160"/>
      <c r="H3164" s="159"/>
      <c r="I3164" s="159"/>
      <c r="K3164" s="161"/>
      <c r="S3164" s="157"/>
    </row>
    <row r="3165" spans="1:19" s="158" customFormat="1" x14ac:dyDescent="0.2">
      <c r="A3165" s="157"/>
      <c r="E3165" s="159"/>
      <c r="F3165" s="159"/>
      <c r="G3165" s="160"/>
      <c r="H3165" s="159"/>
      <c r="I3165" s="159"/>
      <c r="K3165" s="161"/>
      <c r="S3165" s="157"/>
    </row>
    <row r="3166" spans="1:19" s="158" customFormat="1" x14ac:dyDescent="0.2">
      <c r="A3166" s="157"/>
      <c r="E3166" s="159"/>
      <c r="F3166" s="159"/>
      <c r="G3166" s="160"/>
      <c r="H3166" s="159"/>
      <c r="I3166" s="159"/>
      <c r="K3166" s="161"/>
      <c r="S3166" s="157"/>
    </row>
    <row r="3167" spans="1:19" s="158" customFormat="1" x14ac:dyDescent="0.2">
      <c r="A3167" s="157"/>
      <c r="E3167" s="159"/>
      <c r="F3167" s="159"/>
      <c r="G3167" s="160"/>
      <c r="H3167" s="159"/>
      <c r="I3167" s="159"/>
      <c r="K3167" s="161"/>
      <c r="S3167" s="157"/>
    </row>
    <row r="3168" spans="1:19" s="158" customFormat="1" x14ac:dyDescent="0.2">
      <c r="A3168" s="157"/>
      <c r="E3168" s="159"/>
      <c r="F3168" s="159"/>
      <c r="G3168" s="160"/>
      <c r="H3168" s="159"/>
      <c r="I3168" s="159"/>
      <c r="K3168" s="161"/>
      <c r="S3168" s="157"/>
    </row>
    <row r="3169" spans="1:19" s="158" customFormat="1" x14ac:dyDescent="0.2">
      <c r="A3169" s="157"/>
      <c r="E3169" s="159"/>
      <c r="F3169" s="159"/>
      <c r="G3169" s="160"/>
      <c r="H3169" s="159"/>
      <c r="I3169" s="159"/>
      <c r="K3169" s="161"/>
      <c r="S3169" s="157"/>
    </row>
    <row r="3170" spans="1:19" s="158" customFormat="1" x14ac:dyDescent="0.2">
      <c r="A3170" s="157"/>
      <c r="E3170" s="159"/>
      <c r="F3170" s="159"/>
      <c r="G3170" s="160"/>
      <c r="H3170" s="159"/>
      <c r="I3170" s="159"/>
      <c r="K3170" s="161"/>
      <c r="S3170" s="157"/>
    </row>
    <row r="3171" spans="1:19" s="158" customFormat="1" x14ac:dyDescent="0.2">
      <c r="A3171" s="157"/>
      <c r="E3171" s="159"/>
      <c r="F3171" s="159"/>
      <c r="G3171" s="160"/>
      <c r="H3171" s="159"/>
      <c r="I3171" s="159"/>
      <c r="K3171" s="161"/>
      <c r="S3171" s="157"/>
    </row>
    <row r="3172" spans="1:19" s="158" customFormat="1" x14ac:dyDescent="0.2">
      <c r="A3172" s="157"/>
      <c r="E3172" s="159"/>
      <c r="F3172" s="159"/>
      <c r="G3172" s="160"/>
      <c r="H3172" s="159"/>
      <c r="I3172" s="159"/>
      <c r="K3172" s="161"/>
      <c r="S3172" s="157"/>
    </row>
    <row r="3173" spans="1:19" s="158" customFormat="1" x14ac:dyDescent="0.2">
      <c r="A3173" s="157"/>
      <c r="E3173" s="159"/>
      <c r="F3173" s="159"/>
      <c r="G3173" s="160"/>
      <c r="H3173" s="159"/>
      <c r="I3173" s="159"/>
      <c r="K3173" s="161"/>
      <c r="S3173" s="157"/>
    </row>
    <row r="3174" spans="1:19" s="158" customFormat="1" x14ac:dyDescent="0.2">
      <c r="A3174" s="157"/>
      <c r="E3174" s="159"/>
      <c r="F3174" s="159"/>
      <c r="G3174" s="160"/>
      <c r="H3174" s="159"/>
      <c r="I3174" s="159"/>
      <c r="K3174" s="161"/>
      <c r="S3174" s="157"/>
    </row>
    <row r="3175" spans="1:19" s="158" customFormat="1" x14ac:dyDescent="0.2">
      <c r="A3175" s="157"/>
      <c r="E3175" s="159"/>
      <c r="F3175" s="159"/>
      <c r="G3175" s="160"/>
      <c r="H3175" s="159"/>
      <c r="I3175" s="159"/>
      <c r="K3175" s="161"/>
      <c r="S3175" s="157"/>
    </row>
    <row r="3176" spans="1:19" s="158" customFormat="1" x14ac:dyDescent="0.2">
      <c r="A3176" s="157"/>
      <c r="E3176" s="159"/>
      <c r="F3176" s="159"/>
      <c r="G3176" s="160"/>
      <c r="H3176" s="159"/>
      <c r="I3176" s="159"/>
      <c r="K3176" s="161"/>
      <c r="S3176" s="157"/>
    </row>
    <row r="3177" spans="1:19" s="158" customFormat="1" x14ac:dyDescent="0.2">
      <c r="A3177" s="157"/>
      <c r="E3177" s="159"/>
      <c r="F3177" s="159"/>
      <c r="G3177" s="160"/>
      <c r="H3177" s="159"/>
      <c r="I3177" s="159"/>
      <c r="K3177" s="161"/>
      <c r="S3177" s="157"/>
    </row>
    <row r="3178" spans="1:19" s="158" customFormat="1" x14ac:dyDescent="0.2">
      <c r="A3178" s="157"/>
      <c r="E3178" s="159"/>
      <c r="F3178" s="159"/>
      <c r="G3178" s="160"/>
      <c r="H3178" s="159"/>
      <c r="I3178" s="159"/>
      <c r="K3178" s="161"/>
      <c r="S3178" s="157"/>
    </row>
    <row r="3179" spans="1:19" s="158" customFormat="1" x14ac:dyDescent="0.2">
      <c r="A3179" s="157"/>
      <c r="E3179" s="159"/>
      <c r="F3179" s="159"/>
      <c r="G3179" s="160"/>
      <c r="H3179" s="159"/>
      <c r="I3179" s="159"/>
      <c r="K3179" s="161"/>
      <c r="S3179" s="157"/>
    </row>
    <row r="3180" spans="1:19" s="158" customFormat="1" x14ac:dyDescent="0.2">
      <c r="A3180" s="157"/>
      <c r="E3180" s="159"/>
      <c r="F3180" s="159"/>
      <c r="G3180" s="160"/>
      <c r="H3180" s="159"/>
      <c r="I3180" s="159"/>
      <c r="K3180" s="161"/>
      <c r="S3180" s="157"/>
    </row>
    <row r="3181" spans="1:19" s="158" customFormat="1" x14ac:dyDescent="0.2">
      <c r="A3181" s="157"/>
      <c r="E3181" s="159"/>
      <c r="F3181" s="159"/>
      <c r="G3181" s="160"/>
      <c r="H3181" s="159"/>
      <c r="I3181" s="159"/>
      <c r="K3181" s="161"/>
      <c r="S3181" s="157"/>
    </row>
    <row r="3182" spans="1:19" s="158" customFormat="1" x14ac:dyDescent="0.2">
      <c r="A3182" s="157"/>
      <c r="E3182" s="159"/>
      <c r="F3182" s="159"/>
      <c r="G3182" s="160"/>
      <c r="H3182" s="159"/>
      <c r="I3182" s="159"/>
      <c r="K3182" s="161"/>
      <c r="S3182" s="157"/>
    </row>
    <row r="3183" spans="1:19" s="158" customFormat="1" x14ac:dyDescent="0.2">
      <c r="A3183" s="157"/>
      <c r="E3183" s="159"/>
      <c r="F3183" s="159"/>
      <c r="G3183" s="160"/>
      <c r="H3183" s="159"/>
      <c r="I3183" s="159"/>
      <c r="K3183" s="161"/>
      <c r="S3183" s="157"/>
    </row>
    <row r="3184" spans="1:19" s="158" customFormat="1" x14ac:dyDescent="0.2">
      <c r="A3184" s="157"/>
      <c r="E3184" s="159"/>
      <c r="F3184" s="159"/>
      <c r="G3184" s="160"/>
      <c r="H3184" s="159"/>
      <c r="I3184" s="159"/>
      <c r="K3184" s="161"/>
      <c r="S3184" s="157"/>
    </row>
    <row r="3185" spans="1:19" s="158" customFormat="1" x14ac:dyDescent="0.2">
      <c r="A3185" s="157"/>
      <c r="E3185" s="159"/>
      <c r="F3185" s="159"/>
      <c r="G3185" s="160"/>
      <c r="H3185" s="159"/>
      <c r="I3185" s="159"/>
      <c r="K3185" s="161"/>
      <c r="S3185" s="157"/>
    </row>
    <row r="3186" spans="1:19" s="158" customFormat="1" x14ac:dyDescent="0.2">
      <c r="A3186" s="157"/>
      <c r="E3186" s="159"/>
      <c r="F3186" s="159"/>
      <c r="G3186" s="160"/>
      <c r="H3186" s="159"/>
      <c r="I3186" s="159"/>
      <c r="K3186" s="161"/>
      <c r="S3186" s="157"/>
    </row>
    <row r="3187" spans="1:19" s="158" customFormat="1" x14ac:dyDescent="0.2">
      <c r="A3187" s="157"/>
      <c r="E3187" s="159"/>
      <c r="F3187" s="159"/>
      <c r="G3187" s="160"/>
      <c r="H3187" s="159"/>
      <c r="I3187" s="159"/>
      <c r="K3187" s="161"/>
      <c r="S3187" s="157"/>
    </row>
    <row r="3188" spans="1:19" s="158" customFormat="1" x14ac:dyDescent="0.2">
      <c r="A3188" s="157"/>
      <c r="E3188" s="159"/>
      <c r="F3188" s="159"/>
      <c r="G3188" s="160"/>
      <c r="H3188" s="159"/>
      <c r="I3188" s="159"/>
      <c r="K3188" s="161"/>
      <c r="S3188" s="157"/>
    </row>
    <row r="3189" spans="1:19" s="158" customFormat="1" x14ac:dyDescent="0.2">
      <c r="A3189" s="157"/>
      <c r="E3189" s="159"/>
      <c r="F3189" s="159"/>
      <c r="G3189" s="160"/>
      <c r="H3189" s="159"/>
      <c r="I3189" s="159"/>
      <c r="K3189" s="161"/>
      <c r="S3189" s="157"/>
    </row>
    <row r="3190" spans="1:19" s="158" customFormat="1" x14ac:dyDescent="0.2">
      <c r="A3190" s="157"/>
      <c r="E3190" s="159"/>
      <c r="F3190" s="159"/>
      <c r="G3190" s="160"/>
      <c r="H3190" s="159"/>
      <c r="I3190" s="159"/>
      <c r="K3190" s="161"/>
      <c r="S3190" s="157"/>
    </row>
    <row r="3191" spans="1:19" s="158" customFormat="1" x14ac:dyDescent="0.2">
      <c r="A3191" s="157"/>
      <c r="E3191" s="159"/>
      <c r="F3191" s="159"/>
      <c r="G3191" s="160"/>
      <c r="H3191" s="159"/>
      <c r="I3191" s="159"/>
      <c r="K3191" s="161"/>
      <c r="S3191" s="157"/>
    </row>
    <row r="3192" spans="1:19" s="158" customFormat="1" x14ac:dyDescent="0.2">
      <c r="A3192" s="157"/>
      <c r="E3192" s="159"/>
      <c r="F3192" s="159"/>
      <c r="G3192" s="160"/>
      <c r="H3192" s="159"/>
      <c r="I3192" s="159"/>
      <c r="K3192" s="161"/>
      <c r="S3192" s="157"/>
    </row>
    <row r="3193" spans="1:19" s="158" customFormat="1" x14ac:dyDescent="0.2">
      <c r="A3193" s="157"/>
      <c r="E3193" s="159"/>
      <c r="F3193" s="159"/>
      <c r="G3193" s="160"/>
      <c r="H3193" s="159"/>
      <c r="I3193" s="159"/>
      <c r="K3193" s="161"/>
      <c r="S3193" s="157"/>
    </row>
    <row r="3194" spans="1:19" s="158" customFormat="1" x14ac:dyDescent="0.2">
      <c r="A3194" s="157"/>
      <c r="E3194" s="159"/>
      <c r="F3194" s="159"/>
      <c r="G3194" s="160"/>
      <c r="H3194" s="159"/>
      <c r="I3194" s="159"/>
      <c r="K3194" s="161"/>
      <c r="S3194" s="157"/>
    </row>
    <row r="3195" spans="1:19" s="158" customFormat="1" x14ac:dyDescent="0.2">
      <c r="A3195" s="157"/>
      <c r="E3195" s="159"/>
      <c r="F3195" s="159"/>
      <c r="G3195" s="160"/>
      <c r="H3195" s="159"/>
      <c r="I3195" s="159"/>
      <c r="K3195" s="161"/>
      <c r="S3195" s="157"/>
    </row>
    <row r="3196" spans="1:19" s="158" customFormat="1" x14ac:dyDescent="0.2">
      <c r="A3196" s="157"/>
      <c r="E3196" s="159"/>
      <c r="F3196" s="159"/>
      <c r="G3196" s="160"/>
      <c r="H3196" s="159"/>
      <c r="I3196" s="159"/>
      <c r="K3196" s="161"/>
      <c r="S3196" s="157"/>
    </row>
    <row r="3197" spans="1:19" s="158" customFormat="1" x14ac:dyDescent="0.2">
      <c r="A3197" s="157"/>
      <c r="E3197" s="159"/>
      <c r="F3197" s="159"/>
      <c r="G3197" s="160"/>
      <c r="H3197" s="159"/>
      <c r="I3197" s="159"/>
      <c r="K3197" s="161"/>
      <c r="S3197" s="157"/>
    </row>
    <row r="3198" spans="1:19" s="158" customFormat="1" x14ac:dyDescent="0.2">
      <c r="A3198" s="157"/>
      <c r="E3198" s="159"/>
      <c r="F3198" s="159"/>
      <c r="G3198" s="160"/>
      <c r="H3198" s="159"/>
      <c r="I3198" s="159"/>
      <c r="K3198" s="161"/>
      <c r="S3198" s="157"/>
    </row>
    <row r="3199" spans="1:19" s="158" customFormat="1" x14ac:dyDescent="0.2">
      <c r="A3199" s="157"/>
      <c r="E3199" s="159"/>
      <c r="F3199" s="159"/>
      <c r="G3199" s="160"/>
      <c r="H3199" s="159"/>
      <c r="I3199" s="159"/>
      <c r="K3199" s="161"/>
      <c r="S3199" s="157"/>
    </row>
    <row r="3200" spans="1:19" s="158" customFormat="1" x14ac:dyDescent="0.2">
      <c r="A3200" s="157"/>
      <c r="E3200" s="159"/>
      <c r="F3200" s="159"/>
      <c r="G3200" s="160"/>
      <c r="H3200" s="159"/>
      <c r="I3200" s="159"/>
      <c r="K3200" s="161"/>
      <c r="S3200" s="157"/>
    </row>
    <row r="3201" spans="1:19" s="158" customFormat="1" x14ac:dyDescent="0.2">
      <c r="A3201" s="157"/>
      <c r="E3201" s="159"/>
      <c r="F3201" s="159"/>
      <c r="G3201" s="160"/>
      <c r="H3201" s="159"/>
      <c r="I3201" s="159"/>
      <c r="K3201" s="161"/>
      <c r="S3201" s="157"/>
    </row>
    <row r="3202" spans="1:19" s="158" customFormat="1" x14ac:dyDescent="0.2">
      <c r="A3202" s="157"/>
      <c r="E3202" s="159"/>
      <c r="F3202" s="159"/>
      <c r="G3202" s="160"/>
      <c r="H3202" s="159"/>
      <c r="I3202" s="159"/>
      <c r="K3202" s="161"/>
      <c r="S3202" s="157"/>
    </row>
    <row r="3203" spans="1:19" s="158" customFormat="1" x14ac:dyDescent="0.2">
      <c r="A3203" s="157"/>
      <c r="E3203" s="159"/>
      <c r="F3203" s="159"/>
      <c r="G3203" s="160"/>
      <c r="H3203" s="159"/>
      <c r="I3203" s="159"/>
      <c r="K3203" s="161"/>
      <c r="S3203" s="157"/>
    </row>
    <row r="3204" spans="1:19" s="158" customFormat="1" x14ac:dyDescent="0.2">
      <c r="A3204" s="157"/>
      <c r="E3204" s="159"/>
      <c r="F3204" s="159"/>
      <c r="G3204" s="160"/>
      <c r="H3204" s="159"/>
      <c r="I3204" s="159"/>
      <c r="K3204" s="161"/>
      <c r="S3204" s="157"/>
    </row>
    <row r="3205" spans="1:19" s="158" customFormat="1" x14ac:dyDescent="0.2">
      <c r="A3205" s="157"/>
      <c r="E3205" s="159"/>
      <c r="F3205" s="159"/>
      <c r="G3205" s="160"/>
      <c r="H3205" s="159"/>
      <c r="I3205" s="159"/>
      <c r="K3205" s="161"/>
      <c r="S3205" s="157"/>
    </row>
    <row r="3206" spans="1:19" s="158" customFormat="1" x14ac:dyDescent="0.2">
      <c r="A3206" s="157"/>
      <c r="E3206" s="159"/>
      <c r="F3206" s="159"/>
      <c r="G3206" s="160"/>
      <c r="H3206" s="159"/>
      <c r="I3206" s="159"/>
      <c r="K3206" s="161"/>
      <c r="S3206" s="157"/>
    </row>
    <row r="3207" spans="1:19" s="158" customFormat="1" x14ac:dyDescent="0.2">
      <c r="A3207" s="157"/>
      <c r="E3207" s="159"/>
      <c r="F3207" s="159"/>
      <c r="G3207" s="160"/>
      <c r="H3207" s="159"/>
      <c r="I3207" s="159"/>
      <c r="K3207" s="161"/>
      <c r="S3207" s="157"/>
    </row>
    <row r="3208" spans="1:19" s="158" customFormat="1" x14ac:dyDescent="0.2">
      <c r="A3208" s="157"/>
      <c r="E3208" s="159"/>
      <c r="F3208" s="159"/>
      <c r="G3208" s="160"/>
      <c r="H3208" s="159"/>
      <c r="I3208" s="159"/>
      <c r="K3208" s="161"/>
      <c r="S3208" s="157"/>
    </row>
    <row r="3209" spans="1:19" s="158" customFormat="1" x14ac:dyDescent="0.2">
      <c r="A3209" s="157"/>
      <c r="E3209" s="159"/>
      <c r="F3209" s="159"/>
      <c r="G3209" s="160"/>
      <c r="H3209" s="159"/>
      <c r="I3209" s="159"/>
      <c r="K3209" s="161"/>
      <c r="S3209" s="157"/>
    </row>
    <row r="3210" spans="1:19" s="158" customFormat="1" x14ac:dyDescent="0.2">
      <c r="A3210" s="157"/>
      <c r="E3210" s="159"/>
      <c r="F3210" s="159"/>
      <c r="G3210" s="160"/>
      <c r="H3210" s="159"/>
      <c r="I3210" s="159"/>
      <c r="K3210" s="161"/>
      <c r="S3210" s="157"/>
    </row>
    <row r="3211" spans="1:19" s="158" customFormat="1" x14ac:dyDescent="0.2">
      <c r="A3211" s="157"/>
      <c r="E3211" s="159"/>
      <c r="F3211" s="159"/>
      <c r="G3211" s="160"/>
      <c r="H3211" s="159"/>
      <c r="I3211" s="159"/>
      <c r="K3211" s="161"/>
      <c r="S3211" s="157"/>
    </row>
    <row r="3212" spans="1:19" s="158" customFormat="1" x14ac:dyDescent="0.2">
      <c r="A3212" s="157"/>
      <c r="E3212" s="159"/>
      <c r="F3212" s="159"/>
      <c r="G3212" s="160"/>
      <c r="H3212" s="159"/>
      <c r="I3212" s="159"/>
      <c r="K3212" s="161"/>
      <c r="S3212" s="157"/>
    </row>
    <row r="3213" spans="1:19" s="158" customFormat="1" x14ac:dyDescent="0.2">
      <c r="A3213" s="157"/>
      <c r="E3213" s="159"/>
      <c r="F3213" s="159"/>
      <c r="G3213" s="160"/>
      <c r="H3213" s="159"/>
      <c r="I3213" s="159"/>
      <c r="K3213" s="161"/>
      <c r="S3213" s="157"/>
    </row>
    <row r="3214" spans="1:19" s="158" customFormat="1" x14ac:dyDescent="0.2">
      <c r="A3214" s="157"/>
      <c r="E3214" s="159"/>
      <c r="F3214" s="159"/>
      <c r="G3214" s="160"/>
      <c r="H3214" s="159"/>
      <c r="I3214" s="159"/>
      <c r="K3214" s="161"/>
      <c r="S3214" s="157"/>
    </row>
    <row r="3215" spans="1:19" s="158" customFormat="1" x14ac:dyDescent="0.2">
      <c r="A3215" s="157"/>
      <c r="E3215" s="159"/>
      <c r="F3215" s="159"/>
      <c r="G3215" s="160"/>
      <c r="H3215" s="159"/>
      <c r="I3215" s="159"/>
      <c r="K3215" s="161"/>
      <c r="S3215" s="157"/>
    </row>
    <row r="3216" spans="1:19" s="158" customFormat="1" x14ac:dyDescent="0.2">
      <c r="A3216" s="157"/>
      <c r="E3216" s="159"/>
      <c r="F3216" s="159"/>
      <c r="G3216" s="160"/>
      <c r="H3216" s="159"/>
      <c r="I3216" s="159"/>
      <c r="K3216" s="161"/>
      <c r="S3216" s="157"/>
    </row>
    <row r="3217" spans="1:19" s="158" customFormat="1" x14ac:dyDescent="0.2">
      <c r="A3217" s="157"/>
      <c r="E3217" s="159"/>
      <c r="F3217" s="159"/>
      <c r="G3217" s="160"/>
      <c r="H3217" s="159"/>
      <c r="I3217" s="159"/>
      <c r="K3217" s="161"/>
      <c r="S3217" s="157"/>
    </row>
    <row r="3218" spans="1:19" s="158" customFormat="1" x14ac:dyDescent="0.2">
      <c r="A3218" s="157"/>
      <c r="E3218" s="159"/>
      <c r="F3218" s="159"/>
      <c r="G3218" s="160"/>
      <c r="H3218" s="159"/>
      <c r="I3218" s="159"/>
      <c r="K3218" s="161"/>
      <c r="S3218" s="157"/>
    </row>
    <row r="3219" spans="1:19" s="158" customFormat="1" x14ac:dyDescent="0.2">
      <c r="A3219" s="157"/>
      <c r="E3219" s="159"/>
      <c r="F3219" s="159"/>
      <c r="G3219" s="160"/>
      <c r="H3219" s="159"/>
      <c r="I3219" s="159"/>
      <c r="K3219" s="161"/>
      <c r="S3219" s="157"/>
    </row>
    <row r="3220" spans="1:19" s="158" customFormat="1" x14ac:dyDescent="0.2">
      <c r="A3220" s="157"/>
      <c r="E3220" s="159"/>
      <c r="F3220" s="159"/>
      <c r="G3220" s="160"/>
      <c r="H3220" s="159"/>
      <c r="I3220" s="159"/>
      <c r="K3220" s="161"/>
      <c r="S3220" s="157"/>
    </row>
    <row r="3221" spans="1:19" s="158" customFormat="1" x14ac:dyDescent="0.2">
      <c r="A3221" s="157"/>
      <c r="E3221" s="159"/>
      <c r="F3221" s="159"/>
      <c r="G3221" s="160"/>
      <c r="H3221" s="159"/>
      <c r="I3221" s="159"/>
      <c r="K3221" s="161"/>
      <c r="S3221" s="157"/>
    </row>
    <row r="3222" spans="1:19" s="158" customFormat="1" x14ac:dyDescent="0.2">
      <c r="A3222" s="157"/>
      <c r="E3222" s="159"/>
      <c r="F3222" s="159"/>
      <c r="G3222" s="160"/>
      <c r="H3222" s="159"/>
      <c r="I3222" s="159"/>
      <c r="K3222" s="161"/>
      <c r="S3222" s="157"/>
    </row>
    <row r="3223" spans="1:19" s="158" customFormat="1" x14ac:dyDescent="0.2">
      <c r="A3223" s="157"/>
      <c r="E3223" s="159"/>
      <c r="F3223" s="159"/>
      <c r="G3223" s="160"/>
      <c r="H3223" s="159"/>
      <c r="I3223" s="159"/>
      <c r="K3223" s="161"/>
      <c r="S3223" s="157"/>
    </row>
    <row r="3224" spans="1:19" s="158" customFormat="1" x14ac:dyDescent="0.2">
      <c r="A3224" s="157"/>
      <c r="E3224" s="159"/>
      <c r="F3224" s="159"/>
      <c r="G3224" s="160"/>
      <c r="H3224" s="159"/>
      <c r="I3224" s="159"/>
      <c r="K3224" s="161"/>
      <c r="S3224" s="157"/>
    </row>
    <row r="3225" spans="1:19" s="158" customFormat="1" x14ac:dyDescent="0.2">
      <c r="A3225" s="157"/>
      <c r="E3225" s="159"/>
      <c r="F3225" s="159"/>
      <c r="G3225" s="160"/>
      <c r="H3225" s="159"/>
      <c r="I3225" s="159"/>
      <c r="K3225" s="161"/>
      <c r="S3225" s="157"/>
    </row>
    <row r="3226" spans="1:19" s="158" customFormat="1" x14ac:dyDescent="0.2">
      <c r="A3226" s="157"/>
      <c r="E3226" s="159"/>
      <c r="F3226" s="159"/>
      <c r="G3226" s="160"/>
      <c r="H3226" s="159"/>
      <c r="I3226" s="159"/>
      <c r="K3226" s="161"/>
      <c r="S3226" s="157"/>
    </row>
    <row r="3227" spans="1:19" s="158" customFormat="1" x14ac:dyDescent="0.2">
      <c r="A3227" s="157"/>
      <c r="E3227" s="159"/>
      <c r="F3227" s="159"/>
      <c r="G3227" s="160"/>
      <c r="H3227" s="159"/>
      <c r="I3227" s="159"/>
      <c r="K3227" s="161"/>
      <c r="S3227" s="157"/>
    </row>
    <row r="3228" spans="1:19" s="158" customFormat="1" x14ac:dyDescent="0.2">
      <c r="A3228" s="157"/>
      <c r="E3228" s="159"/>
      <c r="F3228" s="159"/>
      <c r="G3228" s="160"/>
      <c r="H3228" s="159"/>
      <c r="I3228" s="159"/>
      <c r="K3228" s="161"/>
      <c r="S3228" s="157"/>
    </row>
    <row r="3229" spans="1:19" s="158" customFormat="1" x14ac:dyDescent="0.2">
      <c r="A3229" s="157"/>
      <c r="E3229" s="159"/>
      <c r="F3229" s="159"/>
      <c r="G3229" s="160"/>
      <c r="H3229" s="159"/>
      <c r="I3229" s="159"/>
      <c r="K3229" s="161"/>
      <c r="S3229" s="157"/>
    </row>
    <row r="3230" spans="1:19" s="158" customFormat="1" x14ac:dyDescent="0.2">
      <c r="A3230" s="157"/>
      <c r="E3230" s="159"/>
      <c r="F3230" s="159"/>
      <c r="G3230" s="160"/>
      <c r="H3230" s="159"/>
      <c r="I3230" s="159"/>
      <c r="K3230" s="161"/>
      <c r="S3230" s="157"/>
    </row>
    <row r="3231" spans="1:19" s="158" customFormat="1" x14ac:dyDescent="0.2">
      <c r="A3231" s="157"/>
      <c r="E3231" s="159"/>
      <c r="F3231" s="159"/>
      <c r="G3231" s="160"/>
      <c r="H3231" s="159"/>
      <c r="I3231" s="159"/>
      <c r="K3231" s="161"/>
      <c r="S3231" s="157"/>
    </row>
    <row r="3232" spans="1:19" s="158" customFormat="1" x14ac:dyDescent="0.2">
      <c r="A3232" s="157"/>
      <c r="E3232" s="159"/>
      <c r="F3232" s="159"/>
      <c r="G3232" s="160"/>
      <c r="H3232" s="159"/>
      <c r="I3232" s="159"/>
      <c r="K3232" s="161"/>
      <c r="S3232" s="157"/>
    </row>
    <row r="3233" spans="1:19" s="158" customFormat="1" x14ac:dyDescent="0.2">
      <c r="A3233" s="157"/>
      <c r="E3233" s="159"/>
      <c r="F3233" s="159"/>
      <c r="G3233" s="160"/>
      <c r="H3233" s="159"/>
      <c r="I3233" s="159"/>
      <c r="K3233" s="161"/>
      <c r="S3233" s="157"/>
    </row>
    <row r="3234" spans="1:19" s="158" customFormat="1" x14ac:dyDescent="0.2">
      <c r="A3234" s="157"/>
      <c r="E3234" s="159"/>
      <c r="F3234" s="159"/>
      <c r="G3234" s="160"/>
      <c r="H3234" s="159"/>
      <c r="I3234" s="159"/>
      <c r="K3234" s="161"/>
      <c r="S3234" s="157"/>
    </row>
    <row r="3235" spans="1:19" s="158" customFormat="1" x14ac:dyDescent="0.2">
      <c r="A3235" s="157"/>
      <c r="E3235" s="159"/>
      <c r="F3235" s="159"/>
      <c r="G3235" s="160"/>
      <c r="H3235" s="159"/>
      <c r="I3235" s="159"/>
      <c r="K3235" s="161"/>
      <c r="S3235" s="157"/>
    </row>
    <row r="3236" spans="1:19" s="158" customFormat="1" x14ac:dyDescent="0.2">
      <c r="A3236" s="157"/>
      <c r="E3236" s="159"/>
      <c r="F3236" s="159"/>
      <c r="G3236" s="160"/>
      <c r="H3236" s="159"/>
      <c r="I3236" s="159"/>
      <c r="K3236" s="161"/>
      <c r="S3236" s="157"/>
    </row>
    <row r="3237" spans="1:19" s="158" customFormat="1" x14ac:dyDescent="0.2">
      <c r="A3237" s="157"/>
      <c r="E3237" s="159"/>
      <c r="F3237" s="159"/>
      <c r="G3237" s="160"/>
      <c r="H3237" s="159"/>
      <c r="I3237" s="159"/>
      <c r="K3237" s="161"/>
      <c r="S3237" s="157"/>
    </row>
    <row r="3238" spans="1:19" s="158" customFormat="1" x14ac:dyDescent="0.2">
      <c r="A3238" s="157"/>
      <c r="E3238" s="159"/>
      <c r="F3238" s="159"/>
      <c r="G3238" s="160"/>
      <c r="H3238" s="159"/>
      <c r="I3238" s="159"/>
      <c r="K3238" s="161"/>
      <c r="S3238" s="157"/>
    </row>
    <row r="3239" spans="1:19" s="158" customFormat="1" x14ac:dyDescent="0.2">
      <c r="A3239" s="157"/>
      <c r="E3239" s="159"/>
      <c r="F3239" s="159"/>
      <c r="G3239" s="160"/>
      <c r="H3239" s="159"/>
      <c r="I3239" s="159"/>
      <c r="K3239" s="161"/>
      <c r="S3239" s="157"/>
    </row>
    <row r="3240" spans="1:19" s="158" customFormat="1" x14ac:dyDescent="0.2">
      <c r="A3240" s="157"/>
      <c r="E3240" s="159"/>
      <c r="F3240" s="159"/>
      <c r="G3240" s="160"/>
      <c r="H3240" s="159"/>
      <c r="I3240" s="159"/>
      <c r="K3240" s="161"/>
      <c r="S3240" s="157"/>
    </row>
    <row r="3241" spans="1:19" s="158" customFormat="1" x14ac:dyDescent="0.2">
      <c r="A3241" s="157"/>
      <c r="E3241" s="159"/>
      <c r="F3241" s="159"/>
      <c r="G3241" s="160"/>
      <c r="H3241" s="159"/>
      <c r="I3241" s="159"/>
      <c r="K3241" s="161"/>
      <c r="S3241" s="157"/>
    </row>
    <row r="3242" spans="1:19" s="158" customFormat="1" x14ac:dyDescent="0.2">
      <c r="A3242" s="157"/>
      <c r="E3242" s="159"/>
      <c r="F3242" s="159"/>
      <c r="G3242" s="160"/>
      <c r="H3242" s="159"/>
      <c r="I3242" s="159"/>
      <c r="K3242" s="161"/>
      <c r="S3242" s="157"/>
    </row>
    <row r="3243" spans="1:19" s="158" customFormat="1" x14ac:dyDescent="0.2">
      <c r="A3243" s="157"/>
      <c r="E3243" s="159"/>
      <c r="F3243" s="159"/>
      <c r="G3243" s="160"/>
      <c r="H3243" s="159"/>
      <c r="I3243" s="159"/>
      <c r="K3243" s="161"/>
      <c r="S3243" s="157"/>
    </row>
    <row r="3244" spans="1:19" s="158" customFormat="1" x14ac:dyDescent="0.2">
      <c r="A3244" s="157"/>
      <c r="E3244" s="159"/>
      <c r="F3244" s="159"/>
      <c r="G3244" s="160"/>
      <c r="H3244" s="159"/>
      <c r="I3244" s="159"/>
      <c r="K3244" s="161"/>
      <c r="S3244" s="157"/>
    </row>
    <row r="3245" spans="1:19" s="158" customFormat="1" x14ac:dyDescent="0.2">
      <c r="A3245" s="157"/>
      <c r="E3245" s="159"/>
      <c r="F3245" s="159"/>
      <c r="G3245" s="160"/>
      <c r="H3245" s="159"/>
      <c r="I3245" s="159"/>
      <c r="K3245" s="161"/>
      <c r="S3245" s="157"/>
    </row>
    <row r="3246" spans="1:19" s="158" customFormat="1" x14ac:dyDescent="0.2">
      <c r="A3246" s="157"/>
      <c r="E3246" s="159"/>
      <c r="F3246" s="159"/>
      <c r="G3246" s="160"/>
      <c r="H3246" s="159"/>
      <c r="I3246" s="159"/>
      <c r="K3246" s="161"/>
      <c r="S3246" s="157"/>
    </row>
    <row r="3247" spans="1:19" s="158" customFormat="1" x14ac:dyDescent="0.2">
      <c r="A3247" s="157"/>
      <c r="E3247" s="159"/>
      <c r="F3247" s="159"/>
      <c r="G3247" s="160"/>
      <c r="H3247" s="159"/>
      <c r="I3247" s="159"/>
      <c r="K3247" s="161"/>
      <c r="S3247" s="157"/>
    </row>
    <row r="3248" spans="1:19" s="158" customFormat="1" x14ac:dyDescent="0.2">
      <c r="A3248" s="157"/>
      <c r="E3248" s="159"/>
      <c r="F3248" s="159"/>
      <c r="G3248" s="160"/>
      <c r="H3248" s="159"/>
      <c r="I3248" s="159"/>
      <c r="K3248" s="161"/>
      <c r="S3248" s="157"/>
    </row>
    <row r="3249" spans="1:19" s="158" customFormat="1" x14ac:dyDescent="0.2">
      <c r="A3249" s="157"/>
      <c r="E3249" s="159"/>
      <c r="F3249" s="159"/>
      <c r="G3249" s="160"/>
      <c r="H3249" s="159"/>
      <c r="I3249" s="159"/>
      <c r="K3249" s="161"/>
      <c r="S3249" s="157"/>
    </row>
    <row r="3250" spans="1:19" s="158" customFormat="1" x14ac:dyDescent="0.2">
      <c r="A3250" s="157"/>
      <c r="E3250" s="159"/>
      <c r="F3250" s="159"/>
      <c r="G3250" s="160"/>
      <c r="H3250" s="159"/>
      <c r="I3250" s="159"/>
      <c r="K3250" s="161"/>
      <c r="S3250" s="157"/>
    </row>
    <row r="3251" spans="1:19" s="158" customFormat="1" x14ac:dyDescent="0.2">
      <c r="A3251" s="157"/>
      <c r="E3251" s="159"/>
      <c r="F3251" s="159"/>
      <c r="G3251" s="160"/>
      <c r="H3251" s="159"/>
      <c r="I3251" s="159"/>
      <c r="K3251" s="161"/>
      <c r="S3251" s="157"/>
    </row>
    <row r="3252" spans="1:19" s="158" customFormat="1" x14ac:dyDescent="0.2">
      <c r="A3252" s="157"/>
      <c r="E3252" s="159"/>
      <c r="F3252" s="159"/>
      <c r="G3252" s="160"/>
      <c r="H3252" s="159"/>
      <c r="I3252" s="159"/>
      <c r="K3252" s="161"/>
      <c r="S3252" s="157"/>
    </row>
    <row r="3253" spans="1:19" s="158" customFormat="1" x14ac:dyDescent="0.2">
      <c r="A3253" s="157"/>
      <c r="E3253" s="159"/>
      <c r="F3253" s="159"/>
      <c r="G3253" s="160"/>
      <c r="H3253" s="159"/>
      <c r="I3253" s="159"/>
      <c r="K3253" s="161"/>
      <c r="S3253" s="157"/>
    </row>
    <row r="3254" spans="1:19" s="158" customFormat="1" x14ac:dyDescent="0.2">
      <c r="A3254" s="157"/>
      <c r="E3254" s="159"/>
      <c r="F3254" s="159"/>
      <c r="G3254" s="160"/>
      <c r="H3254" s="159"/>
      <c r="I3254" s="159"/>
      <c r="K3254" s="161"/>
      <c r="S3254" s="157"/>
    </row>
    <row r="3255" spans="1:19" s="158" customFormat="1" x14ac:dyDescent="0.2">
      <c r="A3255" s="157"/>
      <c r="E3255" s="159"/>
      <c r="F3255" s="159"/>
      <c r="G3255" s="160"/>
      <c r="H3255" s="159"/>
      <c r="I3255" s="159"/>
      <c r="K3255" s="161"/>
      <c r="S3255" s="157"/>
    </row>
    <row r="3256" spans="1:19" s="158" customFormat="1" x14ac:dyDescent="0.2">
      <c r="A3256" s="157"/>
      <c r="E3256" s="159"/>
      <c r="F3256" s="159"/>
      <c r="G3256" s="160"/>
      <c r="H3256" s="159"/>
      <c r="I3256" s="159"/>
      <c r="K3256" s="161"/>
      <c r="S3256" s="157"/>
    </row>
    <row r="3257" spans="1:19" s="158" customFormat="1" x14ac:dyDescent="0.2">
      <c r="A3257" s="157"/>
      <c r="E3257" s="159"/>
      <c r="F3257" s="159"/>
      <c r="G3257" s="160"/>
      <c r="H3257" s="159"/>
      <c r="I3257" s="159"/>
      <c r="K3257" s="161"/>
      <c r="S3257" s="157"/>
    </row>
    <row r="3258" spans="1:19" s="158" customFormat="1" x14ac:dyDescent="0.2">
      <c r="A3258" s="157"/>
      <c r="E3258" s="159"/>
      <c r="F3258" s="159"/>
      <c r="G3258" s="160"/>
      <c r="H3258" s="159"/>
      <c r="I3258" s="159"/>
      <c r="K3258" s="161"/>
      <c r="S3258" s="157"/>
    </row>
    <row r="3259" spans="1:19" s="158" customFormat="1" x14ac:dyDescent="0.2">
      <c r="A3259" s="157"/>
      <c r="E3259" s="159"/>
      <c r="F3259" s="159"/>
      <c r="G3259" s="160"/>
      <c r="H3259" s="159"/>
      <c r="I3259" s="159"/>
      <c r="K3259" s="161"/>
      <c r="S3259" s="157"/>
    </row>
    <row r="3260" spans="1:19" s="158" customFormat="1" x14ac:dyDescent="0.2">
      <c r="A3260" s="157"/>
      <c r="E3260" s="159"/>
      <c r="F3260" s="159"/>
      <c r="G3260" s="160"/>
      <c r="H3260" s="159"/>
      <c r="I3260" s="159"/>
      <c r="K3260" s="161"/>
      <c r="S3260" s="157"/>
    </row>
    <row r="3261" spans="1:19" s="158" customFormat="1" x14ac:dyDescent="0.2">
      <c r="A3261" s="157"/>
      <c r="E3261" s="159"/>
      <c r="F3261" s="159"/>
      <c r="G3261" s="160"/>
      <c r="H3261" s="159"/>
      <c r="I3261" s="159"/>
      <c r="K3261" s="161"/>
      <c r="S3261" s="157"/>
    </row>
    <row r="3262" spans="1:19" s="158" customFormat="1" x14ac:dyDescent="0.2">
      <c r="A3262" s="157"/>
      <c r="E3262" s="159"/>
      <c r="F3262" s="159"/>
      <c r="G3262" s="160"/>
      <c r="H3262" s="159"/>
      <c r="I3262" s="159"/>
      <c r="K3262" s="161"/>
      <c r="S3262" s="157"/>
    </row>
    <row r="3263" spans="1:19" s="158" customFormat="1" x14ac:dyDescent="0.2">
      <c r="A3263" s="157"/>
      <c r="E3263" s="159"/>
      <c r="F3263" s="159"/>
      <c r="G3263" s="160"/>
      <c r="H3263" s="159"/>
      <c r="I3263" s="159"/>
      <c r="K3263" s="161"/>
      <c r="S3263" s="157"/>
    </row>
    <row r="3264" spans="1:19" s="158" customFormat="1" x14ac:dyDescent="0.2">
      <c r="A3264" s="157"/>
      <c r="E3264" s="159"/>
      <c r="F3264" s="159"/>
      <c r="G3264" s="160"/>
      <c r="H3264" s="159"/>
      <c r="I3264" s="159"/>
      <c r="K3264" s="161"/>
      <c r="S3264" s="157"/>
    </row>
    <row r="3265" spans="1:19" s="158" customFormat="1" x14ac:dyDescent="0.2">
      <c r="A3265" s="157"/>
      <c r="E3265" s="159"/>
      <c r="F3265" s="159"/>
      <c r="G3265" s="160"/>
      <c r="H3265" s="159"/>
      <c r="I3265" s="159"/>
      <c r="K3265" s="161"/>
      <c r="S3265" s="157"/>
    </row>
    <row r="3266" spans="1:19" s="158" customFormat="1" x14ac:dyDescent="0.2">
      <c r="A3266" s="157"/>
      <c r="E3266" s="159"/>
      <c r="F3266" s="159"/>
      <c r="G3266" s="160"/>
      <c r="H3266" s="159"/>
      <c r="I3266" s="159"/>
      <c r="K3266" s="161"/>
      <c r="S3266" s="157"/>
    </row>
    <row r="3267" spans="1:19" s="158" customFormat="1" x14ac:dyDescent="0.2">
      <c r="A3267" s="157"/>
      <c r="E3267" s="159"/>
      <c r="F3267" s="159"/>
      <c r="G3267" s="160"/>
      <c r="H3267" s="159"/>
      <c r="I3267" s="159"/>
      <c r="K3267" s="161"/>
      <c r="S3267" s="157"/>
    </row>
    <row r="3268" spans="1:19" s="158" customFormat="1" x14ac:dyDescent="0.2">
      <c r="A3268" s="157"/>
      <c r="E3268" s="159"/>
      <c r="F3268" s="159"/>
      <c r="G3268" s="160"/>
      <c r="H3268" s="159"/>
      <c r="I3268" s="159"/>
      <c r="K3268" s="161"/>
      <c r="S3268" s="157"/>
    </row>
    <row r="3269" spans="1:19" s="158" customFormat="1" x14ac:dyDescent="0.2">
      <c r="A3269" s="157"/>
      <c r="E3269" s="159"/>
      <c r="F3269" s="159"/>
      <c r="G3269" s="160"/>
      <c r="H3269" s="159"/>
      <c r="I3269" s="159"/>
      <c r="K3269" s="161"/>
      <c r="S3269" s="157"/>
    </row>
    <row r="3270" spans="1:19" s="158" customFormat="1" x14ac:dyDescent="0.2">
      <c r="A3270" s="157"/>
      <c r="E3270" s="159"/>
      <c r="F3270" s="159"/>
      <c r="G3270" s="160"/>
      <c r="H3270" s="159"/>
      <c r="I3270" s="159"/>
      <c r="K3270" s="161"/>
      <c r="S3270" s="157"/>
    </row>
    <row r="3271" spans="1:19" s="158" customFormat="1" x14ac:dyDescent="0.2">
      <c r="A3271" s="157"/>
      <c r="E3271" s="159"/>
      <c r="F3271" s="159"/>
      <c r="G3271" s="160"/>
      <c r="H3271" s="159"/>
      <c r="I3271" s="159"/>
      <c r="K3271" s="161"/>
      <c r="S3271" s="157"/>
    </row>
    <row r="3272" spans="1:19" s="158" customFormat="1" x14ac:dyDescent="0.2">
      <c r="A3272" s="157"/>
      <c r="E3272" s="159"/>
      <c r="F3272" s="159"/>
      <c r="G3272" s="160"/>
      <c r="H3272" s="159"/>
      <c r="I3272" s="159"/>
      <c r="K3272" s="161"/>
      <c r="S3272" s="157"/>
    </row>
    <row r="3273" spans="1:19" s="158" customFormat="1" x14ac:dyDescent="0.2">
      <c r="A3273" s="157"/>
      <c r="E3273" s="159"/>
      <c r="F3273" s="159"/>
      <c r="G3273" s="160"/>
      <c r="H3273" s="159"/>
      <c r="I3273" s="159"/>
      <c r="K3273" s="161"/>
      <c r="S3273" s="157"/>
    </row>
    <row r="3274" spans="1:19" s="158" customFormat="1" x14ac:dyDescent="0.2">
      <c r="A3274" s="157"/>
      <c r="E3274" s="159"/>
      <c r="F3274" s="159"/>
      <c r="G3274" s="160"/>
      <c r="H3274" s="159"/>
      <c r="I3274" s="159"/>
      <c r="K3274" s="161"/>
      <c r="S3274" s="157"/>
    </row>
    <row r="3275" spans="1:19" s="158" customFormat="1" x14ac:dyDescent="0.2">
      <c r="A3275" s="157"/>
      <c r="E3275" s="159"/>
      <c r="F3275" s="159"/>
      <c r="G3275" s="160"/>
      <c r="H3275" s="159"/>
      <c r="I3275" s="159"/>
      <c r="K3275" s="161"/>
      <c r="S3275" s="157"/>
    </row>
    <row r="3276" spans="1:19" s="158" customFormat="1" x14ac:dyDescent="0.2">
      <c r="A3276" s="157"/>
      <c r="E3276" s="159"/>
      <c r="F3276" s="159"/>
      <c r="G3276" s="160"/>
      <c r="H3276" s="159"/>
      <c r="I3276" s="159"/>
      <c r="K3276" s="161"/>
      <c r="S3276" s="157"/>
    </row>
    <row r="3277" spans="1:19" s="158" customFormat="1" x14ac:dyDescent="0.2">
      <c r="A3277" s="157"/>
      <c r="E3277" s="159"/>
      <c r="F3277" s="159"/>
      <c r="G3277" s="160"/>
      <c r="H3277" s="159"/>
      <c r="I3277" s="159"/>
      <c r="K3277" s="161"/>
      <c r="S3277" s="157"/>
    </row>
    <row r="3278" spans="1:19" s="158" customFormat="1" x14ac:dyDescent="0.2">
      <c r="A3278" s="157"/>
      <c r="E3278" s="159"/>
      <c r="F3278" s="159"/>
      <c r="G3278" s="160"/>
      <c r="H3278" s="159"/>
      <c r="I3278" s="159"/>
      <c r="K3278" s="161"/>
      <c r="S3278" s="157"/>
    </row>
    <row r="3279" spans="1:19" s="158" customFormat="1" x14ac:dyDescent="0.2">
      <c r="A3279" s="157"/>
      <c r="E3279" s="159"/>
      <c r="F3279" s="159"/>
      <c r="G3279" s="160"/>
      <c r="H3279" s="159"/>
      <c r="I3279" s="159"/>
      <c r="K3279" s="161"/>
      <c r="S3279" s="157"/>
    </row>
    <row r="3280" spans="1:19" s="158" customFormat="1" x14ac:dyDescent="0.2">
      <c r="A3280" s="157"/>
      <c r="E3280" s="159"/>
      <c r="F3280" s="159"/>
      <c r="G3280" s="160"/>
      <c r="H3280" s="159"/>
      <c r="I3280" s="159"/>
      <c r="K3280" s="161"/>
      <c r="S3280" s="157"/>
    </row>
    <row r="3281" spans="1:19" s="158" customFormat="1" x14ac:dyDescent="0.2">
      <c r="A3281" s="157"/>
      <c r="E3281" s="159"/>
      <c r="F3281" s="159"/>
      <c r="G3281" s="160"/>
      <c r="H3281" s="159"/>
      <c r="I3281" s="159"/>
      <c r="K3281" s="161"/>
      <c r="S3281" s="157"/>
    </row>
    <row r="3282" spans="1:19" s="158" customFormat="1" x14ac:dyDescent="0.2">
      <c r="A3282" s="157"/>
      <c r="E3282" s="159"/>
      <c r="F3282" s="159"/>
      <c r="G3282" s="160"/>
      <c r="H3282" s="159"/>
      <c r="I3282" s="159"/>
      <c r="K3282" s="161"/>
      <c r="S3282" s="157"/>
    </row>
    <row r="3283" spans="1:19" s="158" customFormat="1" x14ac:dyDescent="0.2">
      <c r="A3283" s="157"/>
      <c r="E3283" s="159"/>
      <c r="F3283" s="159"/>
      <c r="G3283" s="160"/>
      <c r="H3283" s="159"/>
      <c r="I3283" s="159"/>
      <c r="K3283" s="161"/>
      <c r="S3283" s="157"/>
    </row>
    <row r="3284" spans="1:19" s="158" customFormat="1" x14ac:dyDescent="0.2">
      <c r="A3284" s="157"/>
      <c r="E3284" s="159"/>
      <c r="F3284" s="159"/>
      <c r="G3284" s="160"/>
      <c r="H3284" s="159"/>
      <c r="I3284" s="159"/>
      <c r="K3284" s="161"/>
      <c r="S3284" s="157"/>
    </row>
    <row r="3285" spans="1:19" s="158" customFormat="1" x14ac:dyDescent="0.2">
      <c r="A3285" s="157"/>
      <c r="E3285" s="159"/>
      <c r="F3285" s="159"/>
      <c r="G3285" s="160"/>
      <c r="H3285" s="159"/>
      <c r="I3285" s="159"/>
      <c r="K3285" s="161"/>
      <c r="S3285" s="157"/>
    </row>
    <row r="3286" spans="1:19" s="158" customFormat="1" x14ac:dyDescent="0.2">
      <c r="A3286" s="157"/>
      <c r="E3286" s="159"/>
      <c r="F3286" s="159"/>
      <c r="G3286" s="160"/>
      <c r="H3286" s="159"/>
      <c r="I3286" s="159"/>
      <c r="K3286" s="161"/>
      <c r="S3286" s="157"/>
    </row>
    <row r="3287" spans="1:19" s="158" customFormat="1" x14ac:dyDescent="0.2">
      <c r="A3287" s="157"/>
      <c r="E3287" s="159"/>
      <c r="F3287" s="159"/>
      <c r="G3287" s="160"/>
      <c r="H3287" s="159"/>
      <c r="I3287" s="159"/>
      <c r="K3287" s="161"/>
      <c r="S3287" s="157"/>
    </row>
    <row r="3288" spans="1:19" s="158" customFormat="1" x14ac:dyDescent="0.2">
      <c r="A3288" s="157"/>
      <c r="E3288" s="159"/>
      <c r="F3288" s="159"/>
      <c r="G3288" s="160"/>
      <c r="H3288" s="159"/>
      <c r="I3288" s="159"/>
      <c r="K3288" s="161"/>
      <c r="S3288" s="157"/>
    </row>
    <row r="3289" spans="1:19" s="158" customFormat="1" x14ac:dyDescent="0.2">
      <c r="A3289" s="157"/>
      <c r="E3289" s="159"/>
      <c r="F3289" s="159"/>
      <c r="G3289" s="160"/>
      <c r="H3289" s="159"/>
      <c r="I3289" s="159"/>
      <c r="K3289" s="161"/>
      <c r="S3289" s="157"/>
    </row>
    <row r="3290" spans="1:19" s="158" customFormat="1" x14ac:dyDescent="0.2">
      <c r="A3290" s="157"/>
      <c r="E3290" s="159"/>
      <c r="F3290" s="159"/>
      <c r="G3290" s="160"/>
      <c r="H3290" s="159"/>
      <c r="I3290" s="159"/>
      <c r="K3290" s="161"/>
      <c r="S3290" s="157"/>
    </row>
    <row r="3291" spans="1:19" s="158" customFormat="1" x14ac:dyDescent="0.2">
      <c r="A3291" s="157"/>
      <c r="E3291" s="159"/>
      <c r="F3291" s="159"/>
      <c r="G3291" s="160"/>
      <c r="H3291" s="159"/>
      <c r="I3291" s="159"/>
      <c r="K3291" s="161"/>
      <c r="S3291" s="157"/>
    </row>
    <row r="3292" spans="1:19" s="158" customFormat="1" x14ac:dyDescent="0.2">
      <c r="A3292" s="157"/>
      <c r="E3292" s="159"/>
      <c r="F3292" s="159"/>
      <c r="G3292" s="160"/>
      <c r="H3292" s="159"/>
      <c r="I3292" s="159"/>
      <c r="K3292" s="161"/>
      <c r="S3292" s="157"/>
    </row>
    <row r="3293" spans="1:19" s="158" customFormat="1" x14ac:dyDescent="0.2">
      <c r="A3293" s="157"/>
      <c r="E3293" s="159"/>
      <c r="F3293" s="159"/>
      <c r="G3293" s="160"/>
      <c r="H3293" s="159"/>
      <c r="I3293" s="159"/>
      <c r="K3293" s="161"/>
      <c r="S3293" s="157"/>
    </row>
    <row r="3294" spans="1:19" s="158" customFormat="1" x14ac:dyDescent="0.2">
      <c r="A3294" s="157"/>
      <c r="E3294" s="159"/>
      <c r="F3294" s="159"/>
      <c r="G3294" s="160"/>
      <c r="H3294" s="159"/>
      <c r="I3294" s="159"/>
      <c r="K3294" s="161"/>
      <c r="S3294" s="157"/>
    </row>
    <row r="3295" spans="1:19" s="158" customFormat="1" x14ac:dyDescent="0.2">
      <c r="A3295" s="157"/>
      <c r="E3295" s="159"/>
      <c r="F3295" s="159"/>
      <c r="G3295" s="160"/>
      <c r="H3295" s="159"/>
      <c r="I3295" s="159"/>
      <c r="K3295" s="161"/>
      <c r="S3295" s="157"/>
    </row>
    <row r="3296" spans="1:19" s="158" customFormat="1" x14ac:dyDescent="0.2">
      <c r="A3296" s="157"/>
      <c r="E3296" s="159"/>
      <c r="F3296" s="159"/>
      <c r="G3296" s="160"/>
      <c r="H3296" s="159"/>
      <c r="I3296" s="159"/>
      <c r="K3296" s="161"/>
      <c r="S3296" s="157"/>
    </row>
    <row r="3297" spans="1:19" s="158" customFormat="1" x14ac:dyDescent="0.2">
      <c r="A3297" s="157"/>
      <c r="E3297" s="159"/>
      <c r="F3297" s="159"/>
      <c r="G3297" s="160"/>
      <c r="H3297" s="159"/>
      <c r="I3297" s="159"/>
      <c r="K3297" s="161"/>
      <c r="S3297" s="157"/>
    </row>
    <row r="3298" spans="1:19" s="158" customFormat="1" x14ac:dyDescent="0.2">
      <c r="A3298" s="157"/>
      <c r="E3298" s="159"/>
      <c r="F3298" s="159"/>
      <c r="G3298" s="160"/>
      <c r="H3298" s="159"/>
      <c r="I3298" s="159"/>
      <c r="K3298" s="161"/>
      <c r="S3298" s="157"/>
    </row>
    <row r="3299" spans="1:19" s="158" customFormat="1" x14ac:dyDescent="0.2">
      <c r="A3299" s="157"/>
      <c r="E3299" s="159"/>
      <c r="F3299" s="159"/>
      <c r="G3299" s="160"/>
      <c r="H3299" s="159"/>
      <c r="I3299" s="159"/>
      <c r="K3299" s="161"/>
      <c r="S3299" s="157"/>
    </row>
    <row r="3300" spans="1:19" s="158" customFormat="1" x14ac:dyDescent="0.2">
      <c r="A3300" s="157"/>
      <c r="E3300" s="159"/>
      <c r="F3300" s="159"/>
      <c r="G3300" s="160"/>
      <c r="H3300" s="159"/>
      <c r="I3300" s="159"/>
      <c r="K3300" s="161"/>
      <c r="S3300" s="157"/>
    </row>
    <row r="3301" spans="1:19" s="158" customFormat="1" x14ac:dyDescent="0.2">
      <c r="A3301" s="157"/>
      <c r="E3301" s="159"/>
      <c r="F3301" s="159"/>
      <c r="G3301" s="160"/>
      <c r="H3301" s="159"/>
      <c r="I3301" s="159"/>
      <c r="K3301" s="161"/>
      <c r="S3301" s="157"/>
    </row>
    <row r="3302" spans="1:19" s="158" customFormat="1" x14ac:dyDescent="0.2">
      <c r="A3302" s="157"/>
      <c r="E3302" s="159"/>
      <c r="F3302" s="159"/>
      <c r="G3302" s="160"/>
      <c r="H3302" s="159"/>
      <c r="I3302" s="159"/>
      <c r="K3302" s="161"/>
      <c r="S3302" s="157"/>
    </row>
    <row r="3303" spans="1:19" s="158" customFormat="1" x14ac:dyDescent="0.2">
      <c r="A3303" s="157"/>
      <c r="E3303" s="159"/>
      <c r="F3303" s="159"/>
      <c r="G3303" s="160"/>
      <c r="H3303" s="159"/>
      <c r="I3303" s="159"/>
      <c r="K3303" s="161"/>
      <c r="S3303" s="157"/>
    </row>
    <row r="3304" spans="1:19" s="158" customFormat="1" x14ac:dyDescent="0.2">
      <c r="A3304" s="157"/>
      <c r="E3304" s="159"/>
      <c r="F3304" s="159"/>
      <c r="G3304" s="160"/>
      <c r="H3304" s="159"/>
      <c r="I3304" s="159"/>
      <c r="K3304" s="161"/>
      <c r="S3304" s="157"/>
    </row>
    <row r="3305" spans="1:19" s="158" customFormat="1" x14ac:dyDescent="0.2">
      <c r="A3305" s="157"/>
      <c r="E3305" s="159"/>
      <c r="F3305" s="159"/>
      <c r="G3305" s="160"/>
      <c r="H3305" s="159"/>
      <c r="I3305" s="159"/>
      <c r="K3305" s="161"/>
      <c r="S3305" s="157"/>
    </row>
    <row r="3306" spans="1:19" s="158" customFormat="1" x14ac:dyDescent="0.2">
      <c r="A3306" s="157"/>
      <c r="E3306" s="159"/>
      <c r="F3306" s="159"/>
      <c r="G3306" s="160"/>
      <c r="H3306" s="159"/>
      <c r="I3306" s="159"/>
      <c r="K3306" s="161"/>
      <c r="S3306" s="157"/>
    </row>
    <row r="3307" spans="1:19" s="158" customFormat="1" x14ac:dyDescent="0.2">
      <c r="A3307" s="157"/>
      <c r="E3307" s="159"/>
      <c r="F3307" s="159"/>
      <c r="G3307" s="160"/>
      <c r="H3307" s="159"/>
      <c r="I3307" s="159"/>
      <c r="K3307" s="161"/>
      <c r="S3307" s="157"/>
    </row>
    <row r="3308" spans="1:19" s="158" customFormat="1" x14ac:dyDescent="0.2">
      <c r="A3308" s="157"/>
      <c r="E3308" s="159"/>
      <c r="F3308" s="159"/>
      <c r="G3308" s="160"/>
      <c r="H3308" s="159"/>
      <c r="I3308" s="159"/>
      <c r="K3308" s="161"/>
      <c r="S3308" s="157"/>
    </row>
    <row r="3309" spans="1:19" s="158" customFormat="1" x14ac:dyDescent="0.2">
      <c r="A3309" s="157"/>
      <c r="E3309" s="159"/>
      <c r="F3309" s="159"/>
      <c r="G3309" s="160"/>
      <c r="H3309" s="159"/>
      <c r="I3309" s="159"/>
      <c r="K3309" s="161"/>
      <c r="S3309" s="157"/>
    </row>
    <row r="3310" spans="1:19" s="158" customFormat="1" x14ac:dyDescent="0.2">
      <c r="A3310" s="157"/>
      <c r="E3310" s="159"/>
      <c r="F3310" s="159"/>
      <c r="G3310" s="160"/>
      <c r="H3310" s="159"/>
      <c r="I3310" s="159"/>
      <c r="K3310" s="161"/>
      <c r="S3310" s="157"/>
    </row>
    <row r="3311" spans="1:19" s="158" customFormat="1" x14ac:dyDescent="0.2">
      <c r="A3311" s="157"/>
      <c r="E3311" s="159"/>
      <c r="F3311" s="159"/>
      <c r="G3311" s="160"/>
      <c r="H3311" s="159"/>
      <c r="I3311" s="159"/>
      <c r="K3311" s="161"/>
      <c r="S3311" s="157"/>
    </row>
    <row r="3312" spans="1:19" s="158" customFormat="1" x14ac:dyDescent="0.2">
      <c r="A3312" s="157"/>
      <c r="E3312" s="159"/>
      <c r="F3312" s="159"/>
      <c r="G3312" s="160"/>
      <c r="H3312" s="159"/>
      <c r="I3312" s="159"/>
      <c r="K3312" s="161"/>
      <c r="S3312" s="157"/>
    </row>
    <row r="3313" spans="1:19" s="158" customFormat="1" x14ac:dyDescent="0.2">
      <c r="A3313" s="157"/>
      <c r="E3313" s="159"/>
      <c r="F3313" s="159"/>
      <c r="G3313" s="160"/>
      <c r="H3313" s="159"/>
      <c r="I3313" s="159"/>
      <c r="K3313" s="161"/>
      <c r="S3313" s="157"/>
    </row>
    <row r="3314" spans="1:19" s="158" customFormat="1" x14ac:dyDescent="0.2">
      <c r="A3314" s="157"/>
      <c r="E3314" s="159"/>
      <c r="F3314" s="159"/>
      <c r="G3314" s="160"/>
      <c r="H3314" s="159"/>
      <c r="I3314" s="159"/>
      <c r="K3314" s="161"/>
      <c r="S3314" s="157"/>
    </row>
    <row r="3315" spans="1:19" s="158" customFormat="1" x14ac:dyDescent="0.2">
      <c r="A3315" s="157"/>
      <c r="E3315" s="159"/>
      <c r="F3315" s="159"/>
      <c r="G3315" s="160"/>
      <c r="H3315" s="159"/>
      <c r="I3315" s="159"/>
      <c r="K3315" s="161"/>
      <c r="S3315" s="157"/>
    </row>
    <row r="3316" spans="1:19" s="158" customFormat="1" x14ac:dyDescent="0.2">
      <c r="A3316" s="157"/>
      <c r="E3316" s="159"/>
      <c r="F3316" s="159"/>
      <c r="G3316" s="160"/>
      <c r="H3316" s="159"/>
      <c r="I3316" s="159"/>
      <c r="K3316" s="161"/>
      <c r="S3316" s="157"/>
    </row>
    <row r="3317" spans="1:19" s="158" customFormat="1" x14ac:dyDescent="0.2">
      <c r="A3317" s="157"/>
      <c r="E3317" s="159"/>
      <c r="F3317" s="159"/>
      <c r="G3317" s="160"/>
      <c r="H3317" s="159"/>
      <c r="I3317" s="159"/>
      <c r="K3317" s="161"/>
      <c r="S3317" s="157"/>
    </row>
    <row r="3318" spans="1:19" s="158" customFormat="1" x14ac:dyDescent="0.2">
      <c r="A3318" s="157"/>
      <c r="E3318" s="159"/>
      <c r="F3318" s="159"/>
      <c r="G3318" s="160"/>
      <c r="H3318" s="159"/>
      <c r="I3318" s="159"/>
      <c r="K3318" s="161"/>
      <c r="S3318" s="157"/>
    </row>
    <row r="3319" spans="1:19" s="158" customFormat="1" x14ac:dyDescent="0.2">
      <c r="A3319" s="157"/>
      <c r="E3319" s="159"/>
      <c r="F3319" s="159"/>
      <c r="G3319" s="160"/>
      <c r="H3319" s="159"/>
      <c r="I3319" s="159"/>
      <c r="K3319" s="161"/>
      <c r="S3319" s="157"/>
    </row>
    <row r="3320" spans="1:19" s="158" customFormat="1" x14ac:dyDescent="0.2">
      <c r="A3320" s="157"/>
      <c r="E3320" s="159"/>
      <c r="F3320" s="159"/>
      <c r="G3320" s="160"/>
      <c r="H3320" s="159"/>
      <c r="I3320" s="159"/>
      <c r="K3320" s="161"/>
      <c r="S3320" s="157"/>
    </row>
    <row r="3321" spans="1:19" s="158" customFormat="1" x14ac:dyDescent="0.2">
      <c r="A3321" s="157"/>
      <c r="E3321" s="159"/>
      <c r="F3321" s="159"/>
      <c r="G3321" s="160"/>
      <c r="H3321" s="159"/>
      <c r="I3321" s="159"/>
      <c r="K3321" s="161"/>
      <c r="S3321" s="157"/>
    </row>
    <row r="3322" spans="1:19" s="158" customFormat="1" x14ac:dyDescent="0.2">
      <c r="A3322" s="157"/>
      <c r="E3322" s="159"/>
      <c r="F3322" s="159"/>
      <c r="G3322" s="160"/>
      <c r="H3322" s="159"/>
      <c r="I3322" s="159"/>
      <c r="K3322" s="161"/>
      <c r="S3322" s="157"/>
    </row>
    <row r="3323" spans="1:19" s="158" customFormat="1" x14ac:dyDescent="0.2">
      <c r="A3323" s="157"/>
      <c r="E3323" s="159"/>
      <c r="F3323" s="159"/>
      <c r="G3323" s="160"/>
      <c r="H3323" s="159"/>
      <c r="I3323" s="159"/>
      <c r="K3323" s="161"/>
      <c r="S3323" s="157"/>
    </row>
    <row r="3324" spans="1:19" s="158" customFormat="1" x14ac:dyDescent="0.2">
      <c r="A3324" s="157"/>
      <c r="E3324" s="159"/>
      <c r="F3324" s="159"/>
      <c r="G3324" s="160"/>
      <c r="H3324" s="159"/>
      <c r="I3324" s="159"/>
      <c r="K3324" s="161"/>
      <c r="S3324" s="157"/>
    </row>
    <row r="3325" spans="1:19" s="158" customFormat="1" x14ac:dyDescent="0.2">
      <c r="A3325" s="157"/>
      <c r="E3325" s="159"/>
      <c r="F3325" s="159"/>
      <c r="G3325" s="160"/>
      <c r="H3325" s="159"/>
      <c r="I3325" s="159"/>
      <c r="K3325" s="161"/>
      <c r="S3325" s="157"/>
    </row>
    <row r="3326" spans="1:19" s="158" customFormat="1" x14ac:dyDescent="0.2">
      <c r="A3326" s="157"/>
      <c r="E3326" s="159"/>
      <c r="F3326" s="159"/>
      <c r="G3326" s="160"/>
      <c r="H3326" s="159"/>
      <c r="I3326" s="159"/>
      <c r="K3326" s="161"/>
      <c r="S3326" s="157"/>
    </row>
    <row r="3327" spans="1:19" s="158" customFormat="1" x14ac:dyDescent="0.2">
      <c r="A3327" s="157"/>
      <c r="E3327" s="159"/>
      <c r="F3327" s="159"/>
      <c r="G3327" s="160"/>
      <c r="H3327" s="159"/>
      <c r="I3327" s="159"/>
      <c r="K3327" s="161"/>
      <c r="S3327" s="157"/>
    </row>
    <row r="3328" spans="1:19" s="158" customFormat="1" x14ac:dyDescent="0.2">
      <c r="A3328" s="157"/>
      <c r="E3328" s="159"/>
      <c r="F3328" s="159"/>
      <c r="G3328" s="160"/>
      <c r="H3328" s="159"/>
      <c r="I3328" s="159"/>
      <c r="K3328" s="161"/>
      <c r="S3328" s="157"/>
    </row>
    <row r="3329" spans="1:19" s="158" customFormat="1" x14ac:dyDescent="0.2">
      <c r="A3329" s="157"/>
      <c r="E3329" s="159"/>
      <c r="F3329" s="159"/>
      <c r="G3329" s="160"/>
      <c r="H3329" s="159"/>
      <c r="I3329" s="159"/>
      <c r="K3329" s="161"/>
      <c r="S3329" s="157"/>
    </row>
    <row r="3330" spans="1:19" s="158" customFormat="1" x14ac:dyDescent="0.2">
      <c r="A3330" s="157"/>
      <c r="E3330" s="159"/>
      <c r="F3330" s="159"/>
      <c r="G3330" s="160"/>
      <c r="H3330" s="159"/>
      <c r="I3330" s="159"/>
      <c r="K3330" s="161"/>
      <c r="S3330" s="157"/>
    </row>
    <row r="3331" spans="1:19" s="158" customFormat="1" x14ac:dyDescent="0.2">
      <c r="A3331" s="157"/>
      <c r="E3331" s="159"/>
      <c r="F3331" s="159"/>
      <c r="G3331" s="160"/>
      <c r="H3331" s="159"/>
      <c r="I3331" s="159"/>
      <c r="K3331" s="161"/>
      <c r="S3331" s="157"/>
    </row>
    <row r="3332" spans="1:19" s="158" customFormat="1" x14ac:dyDescent="0.2">
      <c r="A3332" s="157"/>
      <c r="E3332" s="159"/>
      <c r="F3332" s="159"/>
      <c r="G3332" s="160"/>
      <c r="H3332" s="159"/>
      <c r="I3332" s="159"/>
      <c r="K3332" s="161"/>
      <c r="S3332" s="157"/>
    </row>
    <row r="3333" spans="1:19" s="158" customFormat="1" x14ac:dyDescent="0.2">
      <c r="A3333" s="157"/>
      <c r="E3333" s="159"/>
      <c r="F3333" s="159"/>
      <c r="G3333" s="160"/>
      <c r="H3333" s="159"/>
      <c r="I3333" s="159"/>
      <c r="K3333" s="161"/>
      <c r="S3333" s="157"/>
    </row>
    <row r="3334" spans="1:19" s="158" customFormat="1" x14ac:dyDescent="0.2">
      <c r="A3334" s="157"/>
      <c r="E3334" s="159"/>
      <c r="F3334" s="159"/>
      <c r="G3334" s="160"/>
      <c r="H3334" s="159"/>
      <c r="I3334" s="159"/>
      <c r="K3334" s="161"/>
      <c r="S3334" s="157"/>
    </row>
    <row r="3335" spans="1:19" s="158" customFormat="1" x14ac:dyDescent="0.2">
      <c r="A3335" s="157"/>
      <c r="E3335" s="159"/>
      <c r="F3335" s="159"/>
      <c r="G3335" s="160"/>
      <c r="H3335" s="159"/>
      <c r="I3335" s="159"/>
      <c r="K3335" s="161"/>
      <c r="S3335" s="157"/>
    </row>
    <row r="3336" spans="1:19" s="158" customFormat="1" x14ac:dyDescent="0.2">
      <c r="A3336" s="157"/>
      <c r="E3336" s="159"/>
      <c r="F3336" s="159"/>
      <c r="G3336" s="160"/>
      <c r="H3336" s="159"/>
      <c r="I3336" s="159"/>
      <c r="K3336" s="161"/>
      <c r="S3336" s="157"/>
    </row>
    <row r="3337" spans="1:19" s="158" customFormat="1" x14ac:dyDescent="0.2">
      <c r="A3337" s="157"/>
      <c r="E3337" s="159"/>
      <c r="F3337" s="159"/>
      <c r="G3337" s="160"/>
      <c r="H3337" s="159"/>
      <c r="I3337" s="159"/>
      <c r="K3337" s="161"/>
      <c r="S3337" s="157"/>
    </row>
    <row r="3338" spans="1:19" s="158" customFormat="1" x14ac:dyDescent="0.2">
      <c r="A3338" s="157"/>
      <c r="E3338" s="159"/>
      <c r="F3338" s="159"/>
      <c r="G3338" s="160"/>
      <c r="H3338" s="159"/>
      <c r="I3338" s="159"/>
      <c r="K3338" s="161"/>
      <c r="S3338" s="157"/>
    </row>
    <row r="3339" spans="1:19" s="158" customFormat="1" x14ac:dyDescent="0.2">
      <c r="A3339" s="157"/>
      <c r="E3339" s="159"/>
      <c r="F3339" s="159"/>
      <c r="G3339" s="160"/>
      <c r="H3339" s="159"/>
      <c r="I3339" s="159"/>
      <c r="K3339" s="161"/>
      <c r="S3339" s="157"/>
    </row>
    <row r="3340" spans="1:19" s="158" customFormat="1" x14ac:dyDescent="0.2">
      <c r="A3340" s="157"/>
      <c r="E3340" s="159"/>
      <c r="F3340" s="159"/>
      <c r="G3340" s="160"/>
      <c r="H3340" s="159"/>
      <c r="I3340" s="159"/>
      <c r="K3340" s="161"/>
      <c r="S3340" s="157"/>
    </row>
    <row r="3341" spans="1:19" s="158" customFormat="1" x14ac:dyDescent="0.2">
      <c r="A3341" s="157"/>
      <c r="E3341" s="159"/>
      <c r="F3341" s="159"/>
      <c r="G3341" s="160"/>
      <c r="H3341" s="159"/>
      <c r="I3341" s="159"/>
      <c r="K3341" s="161"/>
      <c r="S3341" s="157"/>
    </row>
    <row r="3342" spans="1:19" s="158" customFormat="1" x14ac:dyDescent="0.2">
      <c r="A3342" s="157"/>
      <c r="E3342" s="159"/>
      <c r="F3342" s="159"/>
      <c r="G3342" s="160"/>
      <c r="H3342" s="159"/>
      <c r="I3342" s="159"/>
      <c r="K3342" s="161"/>
      <c r="S3342" s="157"/>
    </row>
    <row r="3343" spans="1:19" s="158" customFormat="1" x14ac:dyDescent="0.2">
      <c r="A3343" s="157"/>
      <c r="E3343" s="159"/>
      <c r="F3343" s="159"/>
      <c r="G3343" s="160"/>
      <c r="H3343" s="159"/>
      <c r="I3343" s="159"/>
      <c r="K3343" s="161"/>
      <c r="S3343" s="157"/>
    </row>
    <row r="3344" spans="1:19" s="158" customFormat="1" x14ac:dyDescent="0.2">
      <c r="A3344" s="157"/>
      <c r="E3344" s="159"/>
      <c r="F3344" s="159"/>
      <c r="G3344" s="160"/>
      <c r="H3344" s="159"/>
      <c r="I3344" s="159"/>
      <c r="K3344" s="161"/>
      <c r="S3344" s="157"/>
    </row>
    <row r="3345" spans="1:19" s="158" customFormat="1" x14ac:dyDescent="0.2">
      <c r="A3345" s="157"/>
      <c r="E3345" s="159"/>
      <c r="F3345" s="159"/>
      <c r="G3345" s="160"/>
      <c r="H3345" s="159"/>
      <c r="I3345" s="159"/>
      <c r="K3345" s="161"/>
      <c r="S3345" s="157"/>
    </row>
    <row r="3346" spans="1:19" s="158" customFormat="1" x14ac:dyDescent="0.2">
      <c r="A3346" s="157"/>
      <c r="E3346" s="159"/>
      <c r="F3346" s="159"/>
      <c r="G3346" s="160"/>
      <c r="H3346" s="159"/>
      <c r="I3346" s="159"/>
      <c r="K3346" s="161"/>
      <c r="S3346" s="157"/>
    </row>
    <row r="3347" spans="1:19" s="158" customFormat="1" x14ac:dyDescent="0.2">
      <c r="A3347" s="157"/>
      <c r="E3347" s="159"/>
      <c r="F3347" s="159"/>
      <c r="G3347" s="160"/>
      <c r="H3347" s="159"/>
      <c r="I3347" s="159"/>
      <c r="K3347" s="161"/>
      <c r="S3347" s="157"/>
    </row>
    <row r="3348" spans="1:19" s="158" customFormat="1" x14ac:dyDescent="0.2">
      <c r="A3348" s="157"/>
      <c r="E3348" s="159"/>
      <c r="F3348" s="159"/>
      <c r="G3348" s="160"/>
      <c r="H3348" s="159"/>
      <c r="I3348" s="159"/>
      <c r="K3348" s="161"/>
      <c r="S3348" s="157"/>
    </row>
    <row r="3349" spans="1:19" s="158" customFormat="1" x14ac:dyDescent="0.2">
      <c r="A3349" s="157"/>
      <c r="E3349" s="159"/>
      <c r="F3349" s="159"/>
      <c r="G3349" s="160"/>
      <c r="H3349" s="159"/>
      <c r="I3349" s="159"/>
      <c r="K3349" s="161"/>
      <c r="S3349" s="157"/>
    </row>
    <row r="3350" spans="1:19" s="158" customFormat="1" x14ac:dyDescent="0.2">
      <c r="A3350" s="157"/>
      <c r="E3350" s="159"/>
      <c r="F3350" s="159"/>
      <c r="G3350" s="160"/>
      <c r="H3350" s="159"/>
      <c r="I3350" s="159"/>
      <c r="K3350" s="161"/>
      <c r="S3350" s="157"/>
    </row>
    <row r="3351" spans="1:19" s="158" customFormat="1" x14ac:dyDescent="0.2">
      <c r="A3351" s="157"/>
      <c r="E3351" s="159"/>
      <c r="F3351" s="159"/>
      <c r="G3351" s="160"/>
      <c r="H3351" s="159"/>
      <c r="I3351" s="159"/>
      <c r="K3351" s="161"/>
      <c r="S3351" s="157"/>
    </row>
    <row r="3352" spans="1:19" s="158" customFormat="1" x14ac:dyDescent="0.2">
      <c r="A3352" s="157"/>
      <c r="E3352" s="159"/>
      <c r="F3352" s="159"/>
      <c r="G3352" s="160"/>
      <c r="H3352" s="159"/>
      <c r="I3352" s="159"/>
      <c r="K3352" s="161"/>
      <c r="S3352" s="157"/>
    </row>
    <row r="3353" spans="1:19" s="158" customFormat="1" x14ac:dyDescent="0.2">
      <c r="A3353" s="157"/>
      <c r="E3353" s="159"/>
      <c r="F3353" s="159"/>
      <c r="G3353" s="160"/>
      <c r="H3353" s="159"/>
      <c r="I3353" s="159"/>
      <c r="K3353" s="161"/>
      <c r="S3353" s="157"/>
    </row>
    <row r="3354" spans="1:19" s="158" customFormat="1" x14ac:dyDescent="0.2">
      <c r="A3354" s="157"/>
      <c r="E3354" s="159"/>
      <c r="F3354" s="159"/>
      <c r="G3354" s="160"/>
      <c r="H3354" s="159"/>
      <c r="I3354" s="159"/>
      <c r="K3354" s="161"/>
      <c r="S3354" s="157"/>
    </row>
    <row r="3355" spans="1:19" s="158" customFormat="1" x14ac:dyDescent="0.2">
      <c r="A3355" s="157"/>
      <c r="E3355" s="159"/>
      <c r="F3355" s="159"/>
      <c r="G3355" s="160"/>
      <c r="H3355" s="159"/>
      <c r="I3355" s="159"/>
      <c r="K3355" s="161"/>
      <c r="S3355" s="157"/>
    </row>
    <row r="3356" spans="1:19" s="158" customFormat="1" x14ac:dyDescent="0.2">
      <c r="A3356" s="157"/>
      <c r="E3356" s="159"/>
      <c r="F3356" s="159"/>
      <c r="G3356" s="160"/>
      <c r="H3356" s="159"/>
      <c r="I3356" s="159"/>
      <c r="K3356" s="161"/>
      <c r="S3356" s="157"/>
    </row>
    <row r="3357" spans="1:19" s="158" customFormat="1" x14ac:dyDescent="0.2">
      <c r="A3357" s="157"/>
      <c r="E3357" s="159"/>
      <c r="F3357" s="159"/>
      <c r="G3357" s="160"/>
      <c r="H3357" s="159"/>
      <c r="I3357" s="159"/>
      <c r="K3357" s="161"/>
      <c r="S3357" s="157"/>
    </row>
    <row r="3358" spans="1:19" s="158" customFormat="1" x14ac:dyDescent="0.2">
      <c r="A3358" s="157"/>
      <c r="E3358" s="159"/>
      <c r="F3358" s="159"/>
      <c r="G3358" s="160"/>
      <c r="H3358" s="159"/>
      <c r="I3358" s="159"/>
      <c r="K3358" s="161"/>
      <c r="S3358" s="157"/>
    </row>
    <row r="3359" spans="1:19" s="158" customFormat="1" x14ac:dyDescent="0.2">
      <c r="A3359" s="157"/>
      <c r="E3359" s="159"/>
      <c r="F3359" s="159"/>
      <c r="G3359" s="160"/>
      <c r="H3359" s="159"/>
      <c r="I3359" s="159"/>
      <c r="K3359" s="161"/>
      <c r="S3359" s="157"/>
    </row>
    <row r="3360" spans="1:19" s="158" customFormat="1" x14ac:dyDescent="0.2">
      <c r="A3360" s="157"/>
      <c r="E3360" s="159"/>
      <c r="F3360" s="159"/>
      <c r="G3360" s="160"/>
      <c r="H3360" s="159"/>
      <c r="I3360" s="159"/>
      <c r="K3360" s="161"/>
      <c r="S3360" s="157"/>
    </row>
    <row r="3361" spans="1:19" s="158" customFormat="1" x14ac:dyDescent="0.2">
      <c r="A3361" s="157"/>
      <c r="E3361" s="159"/>
      <c r="F3361" s="159"/>
      <c r="G3361" s="160"/>
      <c r="H3361" s="159"/>
      <c r="I3361" s="159"/>
      <c r="K3361" s="161"/>
      <c r="S3361" s="157"/>
    </row>
    <row r="3362" spans="1:19" s="158" customFormat="1" x14ac:dyDescent="0.2">
      <c r="A3362" s="157"/>
      <c r="E3362" s="159"/>
      <c r="F3362" s="159"/>
      <c r="G3362" s="160"/>
      <c r="H3362" s="159"/>
      <c r="I3362" s="159"/>
      <c r="K3362" s="161"/>
      <c r="S3362" s="157"/>
    </row>
    <row r="3363" spans="1:19" s="158" customFormat="1" x14ac:dyDescent="0.2">
      <c r="A3363" s="157"/>
      <c r="E3363" s="159"/>
      <c r="F3363" s="159"/>
      <c r="G3363" s="160"/>
      <c r="H3363" s="159"/>
      <c r="I3363" s="159"/>
      <c r="K3363" s="161"/>
      <c r="S3363" s="157"/>
    </row>
    <row r="3364" spans="1:19" s="158" customFormat="1" x14ac:dyDescent="0.2">
      <c r="A3364" s="157"/>
      <c r="E3364" s="159"/>
      <c r="F3364" s="159"/>
      <c r="G3364" s="160"/>
      <c r="H3364" s="159"/>
      <c r="I3364" s="159"/>
      <c r="K3364" s="161"/>
      <c r="S3364" s="157"/>
    </row>
    <row r="3365" spans="1:19" s="158" customFormat="1" x14ac:dyDescent="0.2">
      <c r="A3365" s="157"/>
      <c r="E3365" s="159"/>
      <c r="F3365" s="159"/>
      <c r="G3365" s="160"/>
      <c r="H3365" s="159"/>
      <c r="I3365" s="159"/>
      <c r="K3365" s="161"/>
      <c r="S3365" s="157"/>
    </row>
    <row r="3366" spans="1:19" s="158" customFormat="1" x14ac:dyDescent="0.2">
      <c r="A3366" s="157"/>
      <c r="E3366" s="159"/>
      <c r="F3366" s="159"/>
      <c r="G3366" s="160"/>
      <c r="H3366" s="159"/>
      <c r="I3366" s="159"/>
      <c r="K3366" s="161"/>
      <c r="S3366" s="157"/>
    </row>
    <row r="3367" spans="1:19" s="158" customFormat="1" x14ac:dyDescent="0.2">
      <c r="A3367" s="157"/>
      <c r="E3367" s="159"/>
      <c r="F3367" s="159"/>
      <c r="G3367" s="160"/>
      <c r="H3367" s="159"/>
      <c r="I3367" s="159"/>
      <c r="K3367" s="161"/>
      <c r="S3367" s="157"/>
    </row>
    <row r="3368" spans="1:19" s="158" customFormat="1" x14ac:dyDescent="0.2">
      <c r="A3368" s="157"/>
      <c r="E3368" s="159"/>
      <c r="F3368" s="159"/>
      <c r="G3368" s="160"/>
      <c r="H3368" s="159"/>
      <c r="I3368" s="159"/>
      <c r="K3368" s="161"/>
      <c r="S3368" s="157"/>
    </row>
    <row r="3369" spans="1:19" s="158" customFormat="1" x14ac:dyDescent="0.2">
      <c r="A3369" s="157"/>
      <c r="E3369" s="159"/>
      <c r="F3369" s="159"/>
      <c r="G3369" s="160"/>
      <c r="H3369" s="159"/>
      <c r="I3369" s="159"/>
      <c r="K3369" s="161"/>
      <c r="S3369" s="157"/>
    </row>
    <row r="3370" spans="1:19" s="158" customFormat="1" x14ac:dyDescent="0.2">
      <c r="A3370" s="157"/>
      <c r="E3370" s="159"/>
      <c r="F3370" s="159"/>
      <c r="G3370" s="160"/>
      <c r="H3370" s="159"/>
      <c r="I3370" s="159"/>
      <c r="K3370" s="161"/>
      <c r="S3370" s="157"/>
    </row>
    <row r="3371" spans="1:19" s="158" customFormat="1" x14ac:dyDescent="0.2">
      <c r="A3371" s="157"/>
      <c r="E3371" s="159"/>
      <c r="F3371" s="159"/>
      <c r="G3371" s="160"/>
      <c r="H3371" s="159"/>
      <c r="I3371" s="159"/>
      <c r="K3371" s="161"/>
      <c r="S3371" s="157"/>
    </row>
    <row r="3372" spans="1:19" s="158" customFormat="1" x14ac:dyDescent="0.2">
      <c r="A3372" s="157"/>
      <c r="E3372" s="159"/>
      <c r="F3372" s="159"/>
      <c r="G3372" s="160"/>
      <c r="H3372" s="159"/>
      <c r="I3372" s="159"/>
      <c r="K3372" s="161"/>
      <c r="S3372" s="157"/>
    </row>
    <row r="3373" spans="1:19" s="158" customFormat="1" x14ac:dyDescent="0.2">
      <c r="A3373" s="157"/>
      <c r="E3373" s="159"/>
      <c r="F3373" s="159"/>
      <c r="G3373" s="160"/>
      <c r="H3373" s="159"/>
      <c r="I3373" s="159"/>
      <c r="K3373" s="161"/>
      <c r="S3373" s="157"/>
    </row>
    <row r="3374" spans="1:19" s="158" customFormat="1" x14ac:dyDescent="0.2">
      <c r="A3374" s="157"/>
      <c r="E3374" s="159"/>
      <c r="F3374" s="159"/>
      <c r="G3374" s="160"/>
      <c r="H3374" s="159"/>
      <c r="I3374" s="159"/>
      <c r="K3374" s="161"/>
      <c r="S3374" s="157"/>
    </row>
    <row r="3375" spans="1:19" s="158" customFormat="1" x14ac:dyDescent="0.2">
      <c r="A3375" s="157"/>
      <c r="E3375" s="159"/>
      <c r="F3375" s="159"/>
      <c r="G3375" s="160"/>
      <c r="H3375" s="159"/>
      <c r="I3375" s="159"/>
      <c r="K3375" s="161"/>
      <c r="S3375" s="157"/>
    </row>
    <row r="3376" spans="1:19" s="158" customFormat="1" x14ac:dyDescent="0.2">
      <c r="A3376" s="157"/>
      <c r="E3376" s="159"/>
      <c r="F3376" s="159"/>
      <c r="G3376" s="160"/>
      <c r="H3376" s="159"/>
      <c r="I3376" s="159"/>
      <c r="K3376" s="161"/>
      <c r="S3376" s="157"/>
    </row>
    <row r="3377" spans="1:19" s="158" customFormat="1" x14ac:dyDescent="0.2">
      <c r="A3377" s="157"/>
      <c r="E3377" s="159"/>
      <c r="F3377" s="159"/>
      <c r="G3377" s="160"/>
      <c r="H3377" s="159"/>
      <c r="I3377" s="159"/>
      <c r="K3377" s="161"/>
      <c r="S3377" s="157"/>
    </row>
    <row r="3378" spans="1:19" s="158" customFormat="1" x14ac:dyDescent="0.2">
      <c r="A3378" s="157"/>
      <c r="E3378" s="159"/>
      <c r="F3378" s="159"/>
      <c r="G3378" s="160"/>
      <c r="H3378" s="159"/>
      <c r="I3378" s="159"/>
      <c r="K3378" s="161"/>
      <c r="S3378" s="157"/>
    </row>
    <row r="3379" spans="1:19" s="158" customFormat="1" x14ac:dyDescent="0.2">
      <c r="A3379" s="157"/>
      <c r="E3379" s="159"/>
      <c r="F3379" s="159"/>
      <c r="G3379" s="160"/>
      <c r="H3379" s="159"/>
      <c r="I3379" s="159"/>
      <c r="K3379" s="161"/>
      <c r="S3379" s="157"/>
    </row>
    <row r="3380" spans="1:19" s="158" customFormat="1" x14ac:dyDescent="0.2">
      <c r="A3380" s="157"/>
      <c r="E3380" s="159"/>
      <c r="F3380" s="159"/>
      <c r="G3380" s="160"/>
      <c r="H3380" s="159"/>
      <c r="I3380" s="159"/>
      <c r="K3380" s="161"/>
      <c r="S3380" s="157"/>
    </row>
    <row r="3381" spans="1:19" s="158" customFormat="1" x14ac:dyDescent="0.2">
      <c r="A3381" s="157"/>
      <c r="E3381" s="159"/>
      <c r="F3381" s="159"/>
      <c r="G3381" s="160"/>
      <c r="H3381" s="159"/>
      <c r="I3381" s="159"/>
      <c r="K3381" s="161"/>
      <c r="S3381" s="157"/>
    </row>
    <row r="3382" spans="1:19" s="158" customFormat="1" x14ac:dyDescent="0.2">
      <c r="A3382" s="157"/>
      <c r="E3382" s="159"/>
      <c r="F3382" s="159"/>
      <c r="G3382" s="160"/>
      <c r="H3382" s="159"/>
      <c r="I3382" s="159"/>
      <c r="K3382" s="161"/>
      <c r="S3382" s="157"/>
    </row>
    <row r="3383" spans="1:19" s="158" customFormat="1" x14ac:dyDescent="0.2">
      <c r="A3383" s="157"/>
      <c r="E3383" s="159"/>
      <c r="F3383" s="159"/>
      <c r="G3383" s="160"/>
      <c r="H3383" s="159"/>
      <c r="I3383" s="159"/>
      <c r="K3383" s="161"/>
      <c r="S3383" s="157"/>
    </row>
    <row r="3384" spans="1:19" s="158" customFormat="1" x14ac:dyDescent="0.2">
      <c r="A3384" s="157"/>
      <c r="E3384" s="159"/>
      <c r="F3384" s="159"/>
      <c r="G3384" s="160"/>
      <c r="H3384" s="159"/>
      <c r="I3384" s="159"/>
      <c r="K3384" s="161"/>
      <c r="S3384" s="157"/>
    </row>
    <row r="3385" spans="1:19" s="158" customFormat="1" x14ac:dyDescent="0.2">
      <c r="A3385" s="157"/>
      <c r="E3385" s="159"/>
      <c r="F3385" s="159"/>
      <c r="G3385" s="160"/>
      <c r="H3385" s="159"/>
      <c r="I3385" s="159"/>
      <c r="K3385" s="161"/>
      <c r="S3385" s="157"/>
    </row>
    <row r="3386" spans="1:19" s="158" customFormat="1" x14ac:dyDescent="0.2">
      <c r="A3386" s="157"/>
      <c r="E3386" s="159"/>
      <c r="F3386" s="159"/>
      <c r="G3386" s="160"/>
      <c r="H3386" s="159"/>
      <c r="I3386" s="159"/>
      <c r="K3386" s="161"/>
      <c r="S3386" s="157"/>
    </row>
    <row r="3387" spans="1:19" s="158" customFormat="1" x14ac:dyDescent="0.2">
      <c r="A3387" s="157"/>
      <c r="E3387" s="159"/>
      <c r="F3387" s="159"/>
      <c r="G3387" s="160"/>
      <c r="H3387" s="159"/>
      <c r="I3387" s="159"/>
      <c r="K3387" s="161"/>
      <c r="S3387" s="157"/>
    </row>
    <row r="3388" spans="1:19" s="158" customFormat="1" x14ac:dyDescent="0.2">
      <c r="A3388" s="157"/>
      <c r="E3388" s="159"/>
      <c r="F3388" s="159"/>
      <c r="G3388" s="160"/>
      <c r="H3388" s="159"/>
      <c r="I3388" s="159"/>
      <c r="K3388" s="161"/>
      <c r="S3388" s="157"/>
    </row>
    <row r="3389" spans="1:19" s="158" customFormat="1" x14ac:dyDescent="0.2">
      <c r="A3389" s="157"/>
      <c r="E3389" s="159"/>
      <c r="F3389" s="159"/>
      <c r="G3389" s="160"/>
      <c r="H3389" s="159"/>
      <c r="I3389" s="159"/>
      <c r="K3389" s="161"/>
      <c r="S3389" s="157"/>
    </row>
    <row r="3390" spans="1:19" s="158" customFormat="1" x14ac:dyDescent="0.2">
      <c r="A3390" s="157"/>
      <c r="E3390" s="159"/>
      <c r="F3390" s="159"/>
      <c r="G3390" s="160"/>
      <c r="H3390" s="159"/>
      <c r="I3390" s="159"/>
      <c r="K3390" s="161"/>
      <c r="S3390" s="157"/>
    </row>
    <row r="3391" spans="1:19" s="158" customFormat="1" x14ac:dyDescent="0.2">
      <c r="A3391" s="157"/>
      <c r="E3391" s="159"/>
      <c r="F3391" s="159"/>
      <c r="G3391" s="160"/>
      <c r="H3391" s="159"/>
      <c r="I3391" s="159"/>
      <c r="K3391" s="161"/>
      <c r="S3391" s="157"/>
    </row>
    <row r="3392" spans="1:19" s="158" customFormat="1" x14ac:dyDescent="0.2">
      <c r="A3392" s="157"/>
      <c r="E3392" s="159"/>
      <c r="F3392" s="159"/>
      <c r="G3392" s="160"/>
      <c r="H3392" s="159"/>
      <c r="I3392" s="159"/>
      <c r="K3392" s="161"/>
      <c r="S3392" s="157"/>
    </row>
    <row r="3393" spans="1:19" s="158" customFormat="1" x14ac:dyDescent="0.2">
      <c r="A3393" s="157"/>
      <c r="E3393" s="159"/>
      <c r="F3393" s="159"/>
      <c r="G3393" s="160"/>
      <c r="H3393" s="159"/>
      <c r="I3393" s="159"/>
      <c r="K3393" s="161"/>
      <c r="S3393" s="157"/>
    </row>
    <row r="3394" spans="1:19" s="158" customFormat="1" x14ac:dyDescent="0.2">
      <c r="A3394" s="157"/>
      <c r="E3394" s="159"/>
      <c r="F3394" s="159"/>
      <c r="G3394" s="160"/>
      <c r="H3394" s="159"/>
      <c r="I3394" s="159"/>
      <c r="K3394" s="161"/>
      <c r="S3394" s="157"/>
    </row>
    <row r="3395" spans="1:19" s="158" customFormat="1" x14ac:dyDescent="0.2">
      <c r="A3395" s="157"/>
      <c r="E3395" s="159"/>
      <c r="F3395" s="159"/>
      <c r="G3395" s="160"/>
      <c r="H3395" s="159"/>
      <c r="I3395" s="159"/>
      <c r="K3395" s="161"/>
      <c r="S3395" s="157"/>
    </row>
    <row r="3396" spans="1:19" s="158" customFormat="1" x14ac:dyDescent="0.2">
      <c r="A3396" s="157"/>
      <c r="E3396" s="159"/>
      <c r="F3396" s="159"/>
      <c r="G3396" s="160"/>
      <c r="H3396" s="159"/>
      <c r="I3396" s="159"/>
      <c r="K3396" s="161"/>
      <c r="S3396" s="157"/>
    </row>
    <row r="3397" spans="1:19" s="158" customFormat="1" x14ac:dyDescent="0.2">
      <c r="A3397" s="157"/>
      <c r="E3397" s="159"/>
      <c r="F3397" s="159"/>
      <c r="G3397" s="160"/>
      <c r="H3397" s="159"/>
      <c r="I3397" s="159"/>
      <c r="K3397" s="161"/>
      <c r="S3397" s="157"/>
    </row>
    <row r="3398" spans="1:19" s="158" customFormat="1" x14ac:dyDescent="0.2">
      <c r="A3398" s="157"/>
      <c r="E3398" s="159"/>
      <c r="F3398" s="159"/>
      <c r="G3398" s="160"/>
      <c r="H3398" s="159"/>
      <c r="I3398" s="159"/>
      <c r="K3398" s="161"/>
      <c r="S3398" s="157"/>
    </row>
    <row r="3399" spans="1:19" s="158" customFormat="1" x14ac:dyDescent="0.2">
      <c r="A3399" s="157"/>
      <c r="E3399" s="159"/>
      <c r="F3399" s="159"/>
      <c r="G3399" s="160"/>
      <c r="H3399" s="159"/>
      <c r="I3399" s="159"/>
      <c r="K3399" s="161"/>
      <c r="S3399" s="157"/>
    </row>
    <row r="3400" spans="1:19" s="158" customFormat="1" x14ac:dyDescent="0.2">
      <c r="A3400" s="157"/>
      <c r="E3400" s="159"/>
      <c r="F3400" s="159"/>
      <c r="G3400" s="160"/>
      <c r="H3400" s="159"/>
      <c r="I3400" s="159"/>
      <c r="K3400" s="161"/>
      <c r="S3400" s="157"/>
    </row>
    <row r="3401" spans="1:19" s="158" customFormat="1" x14ac:dyDescent="0.2">
      <c r="A3401" s="157"/>
      <c r="E3401" s="159"/>
      <c r="F3401" s="159"/>
      <c r="G3401" s="160"/>
      <c r="H3401" s="159"/>
      <c r="I3401" s="159"/>
      <c r="K3401" s="161"/>
      <c r="S3401" s="157"/>
    </row>
    <row r="3402" spans="1:19" s="158" customFormat="1" x14ac:dyDescent="0.2">
      <c r="A3402" s="157"/>
      <c r="E3402" s="159"/>
      <c r="F3402" s="159"/>
      <c r="G3402" s="160"/>
      <c r="H3402" s="159"/>
      <c r="I3402" s="159"/>
      <c r="K3402" s="161"/>
      <c r="S3402" s="157"/>
    </row>
    <row r="3403" spans="1:19" s="158" customFormat="1" x14ac:dyDescent="0.2">
      <c r="A3403" s="157"/>
      <c r="E3403" s="159"/>
      <c r="F3403" s="159"/>
      <c r="G3403" s="160"/>
      <c r="H3403" s="159"/>
      <c r="I3403" s="159"/>
      <c r="K3403" s="161"/>
      <c r="S3403" s="157"/>
    </row>
    <row r="3404" spans="1:19" s="158" customFormat="1" x14ac:dyDescent="0.2">
      <c r="A3404" s="157"/>
      <c r="E3404" s="159"/>
      <c r="F3404" s="159"/>
      <c r="G3404" s="160"/>
      <c r="H3404" s="159"/>
      <c r="I3404" s="159"/>
      <c r="K3404" s="161"/>
      <c r="S3404" s="157"/>
    </row>
    <row r="3405" spans="1:19" s="158" customFormat="1" x14ac:dyDescent="0.2">
      <c r="A3405" s="157"/>
      <c r="E3405" s="159"/>
      <c r="F3405" s="159"/>
      <c r="G3405" s="160"/>
      <c r="H3405" s="159"/>
      <c r="I3405" s="159"/>
      <c r="K3405" s="161"/>
      <c r="S3405" s="157"/>
    </row>
    <row r="3406" spans="1:19" s="158" customFormat="1" x14ac:dyDescent="0.2">
      <c r="A3406" s="157"/>
      <c r="E3406" s="159"/>
      <c r="F3406" s="159"/>
      <c r="G3406" s="160"/>
      <c r="H3406" s="159"/>
      <c r="I3406" s="159"/>
      <c r="K3406" s="161"/>
      <c r="S3406" s="157"/>
    </row>
    <row r="3407" spans="1:19" s="158" customFormat="1" x14ac:dyDescent="0.2">
      <c r="A3407" s="157"/>
      <c r="E3407" s="159"/>
      <c r="F3407" s="159"/>
      <c r="G3407" s="160"/>
      <c r="H3407" s="159"/>
      <c r="I3407" s="159"/>
      <c r="K3407" s="161"/>
      <c r="S3407" s="157"/>
    </row>
    <row r="3408" spans="1:19" s="158" customFormat="1" x14ac:dyDescent="0.2">
      <c r="A3408" s="157"/>
      <c r="E3408" s="159"/>
      <c r="F3408" s="159"/>
      <c r="G3408" s="160"/>
      <c r="H3408" s="159"/>
      <c r="I3408" s="159"/>
      <c r="K3408" s="161"/>
      <c r="S3408" s="157"/>
    </row>
    <row r="3409" spans="1:19" s="158" customFormat="1" x14ac:dyDescent="0.2">
      <c r="A3409" s="157"/>
      <c r="E3409" s="159"/>
      <c r="F3409" s="159"/>
      <c r="G3409" s="160"/>
      <c r="H3409" s="159"/>
      <c r="I3409" s="159"/>
      <c r="K3409" s="161"/>
      <c r="S3409" s="157"/>
    </row>
    <row r="3410" spans="1:19" s="158" customFormat="1" x14ac:dyDescent="0.2">
      <c r="A3410" s="157"/>
      <c r="E3410" s="159"/>
      <c r="F3410" s="159"/>
      <c r="G3410" s="160"/>
      <c r="H3410" s="159"/>
      <c r="I3410" s="159"/>
      <c r="K3410" s="161"/>
      <c r="S3410" s="157"/>
    </row>
    <row r="3411" spans="1:19" s="158" customFormat="1" x14ac:dyDescent="0.2">
      <c r="A3411" s="157"/>
      <c r="E3411" s="159"/>
      <c r="F3411" s="159"/>
      <c r="G3411" s="160"/>
      <c r="H3411" s="159"/>
      <c r="I3411" s="159"/>
      <c r="K3411" s="161"/>
      <c r="S3411" s="157"/>
    </row>
    <row r="3412" spans="1:19" s="158" customFormat="1" x14ac:dyDescent="0.2">
      <c r="A3412" s="157"/>
      <c r="E3412" s="159"/>
      <c r="F3412" s="159"/>
      <c r="G3412" s="160"/>
      <c r="H3412" s="159"/>
      <c r="I3412" s="159"/>
      <c r="K3412" s="161"/>
      <c r="S3412" s="157"/>
    </row>
    <row r="3413" spans="1:19" s="158" customFormat="1" x14ac:dyDescent="0.2">
      <c r="A3413" s="157"/>
      <c r="E3413" s="159"/>
      <c r="F3413" s="159"/>
      <c r="G3413" s="160"/>
      <c r="H3413" s="159"/>
      <c r="I3413" s="159"/>
      <c r="K3413" s="161"/>
      <c r="S3413" s="157"/>
    </row>
    <row r="3414" spans="1:19" s="158" customFormat="1" x14ac:dyDescent="0.2">
      <c r="A3414" s="157"/>
      <c r="E3414" s="159"/>
      <c r="F3414" s="159"/>
      <c r="G3414" s="160"/>
      <c r="H3414" s="159"/>
      <c r="I3414" s="159"/>
      <c r="K3414" s="161"/>
      <c r="S3414" s="157"/>
    </row>
    <row r="3415" spans="1:19" s="158" customFormat="1" x14ac:dyDescent="0.2">
      <c r="A3415" s="157"/>
      <c r="E3415" s="159"/>
      <c r="F3415" s="159"/>
      <c r="G3415" s="160"/>
      <c r="H3415" s="159"/>
      <c r="I3415" s="159"/>
      <c r="K3415" s="161"/>
      <c r="S3415" s="157"/>
    </row>
    <row r="3416" spans="1:19" s="158" customFormat="1" x14ac:dyDescent="0.2">
      <c r="A3416" s="157"/>
      <c r="E3416" s="159"/>
      <c r="F3416" s="159"/>
      <c r="G3416" s="160"/>
      <c r="H3416" s="159"/>
      <c r="I3416" s="159"/>
      <c r="K3416" s="161"/>
      <c r="S3416" s="157"/>
    </row>
    <row r="3417" spans="1:19" s="158" customFormat="1" x14ac:dyDescent="0.2">
      <c r="A3417" s="157"/>
      <c r="E3417" s="159"/>
      <c r="F3417" s="159"/>
      <c r="G3417" s="160"/>
      <c r="H3417" s="159"/>
      <c r="I3417" s="159"/>
      <c r="K3417" s="161"/>
      <c r="S3417" s="157"/>
    </row>
    <row r="3418" spans="1:19" s="158" customFormat="1" x14ac:dyDescent="0.2">
      <c r="A3418" s="157"/>
      <c r="E3418" s="159"/>
      <c r="F3418" s="159"/>
      <c r="G3418" s="160"/>
      <c r="H3418" s="159"/>
      <c r="I3418" s="159"/>
      <c r="K3418" s="161"/>
      <c r="S3418" s="157"/>
    </row>
    <row r="3419" spans="1:19" s="158" customFormat="1" x14ac:dyDescent="0.2">
      <c r="A3419" s="157"/>
      <c r="E3419" s="159"/>
      <c r="F3419" s="159"/>
      <c r="G3419" s="160"/>
      <c r="H3419" s="159"/>
      <c r="I3419" s="159"/>
      <c r="K3419" s="161"/>
      <c r="S3419" s="157"/>
    </row>
    <row r="3420" spans="1:19" s="158" customFormat="1" x14ac:dyDescent="0.2">
      <c r="A3420" s="157"/>
      <c r="E3420" s="159"/>
      <c r="F3420" s="159"/>
      <c r="G3420" s="160"/>
      <c r="H3420" s="159"/>
      <c r="I3420" s="159"/>
      <c r="K3420" s="161"/>
      <c r="S3420" s="157"/>
    </row>
    <row r="3421" spans="1:19" s="158" customFormat="1" x14ac:dyDescent="0.2">
      <c r="A3421" s="157"/>
      <c r="E3421" s="159"/>
      <c r="F3421" s="159"/>
      <c r="G3421" s="160"/>
      <c r="H3421" s="159"/>
      <c r="I3421" s="159"/>
      <c r="K3421" s="161"/>
      <c r="S3421" s="157"/>
    </row>
    <row r="3422" spans="1:19" s="158" customFormat="1" x14ac:dyDescent="0.2">
      <c r="A3422" s="157"/>
      <c r="E3422" s="159"/>
      <c r="F3422" s="159"/>
      <c r="G3422" s="160"/>
      <c r="H3422" s="159"/>
      <c r="I3422" s="159"/>
      <c r="K3422" s="161"/>
      <c r="S3422" s="157"/>
    </row>
    <row r="3423" spans="1:19" s="158" customFormat="1" x14ac:dyDescent="0.2">
      <c r="A3423" s="157"/>
      <c r="E3423" s="159"/>
      <c r="F3423" s="159"/>
      <c r="G3423" s="160"/>
      <c r="H3423" s="159"/>
      <c r="I3423" s="159"/>
      <c r="K3423" s="161"/>
      <c r="S3423" s="157"/>
    </row>
    <row r="3424" spans="1:19" s="158" customFormat="1" x14ac:dyDescent="0.2">
      <c r="A3424" s="157"/>
      <c r="E3424" s="159"/>
      <c r="F3424" s="159"/>
      <c r="G3424" s="160"/>
      <c r="H3424" s="159"/>
      <c r="I3424" s="159"/>
      <c r="K3424" s="161"/>
      <c r="S3424" s="157"/>
    </row>
    <row r="3425" spans="1:19" s="158" customFormat="1" x14ac:dyDescent="0.2">
      <c r="A3425" s="157"/>
      <c r="E3425" s="159"/>
      <c r="F3425" s="159"/>
      <c r="G3425" s="160"/>
      <c r="H3425" s="159"/>
      <c r="I3425" s="159"/>
      <c r="K3425" s="161"/>
      <c r="S3425" s="157"/>
    </row>
    <row r="3426" spans="1:19" s="158" customFormat="1" x14ac:dyDescent="0.2">
      <c r="A3426" s="157"/>
      <c r="E3426" s="159"/>
      <c r="F3426" s="159"/>
      <c r="G3426" s="160"/>
      <c r="H3426" s="159"/>
      <c r="I3426" s="159"/>
      <c r="K3426" s="161"/>
      <c r="S3426" s="157"/>
    </row>
    <row r="3427" spans="1:19" s="158" customFormat="1" x14ac:dyDescent="0.2">
      <c r="A3427" s="157"/>
      <c r="E3427" s="159"/>
      <c r="F3427" s="159"/>
      <c r="G3427" s="160"/>
      <c r="H3427" s="159"/>
      <c r="I3427" s="159"/>
      <c r="K3427" s="161"/>
      <c r="S3427" s="157"/>
    </row>
    <row r="3428" spans="1:19" s="158" customFormat="1" x14ac:dyDescent="0.2">
      <c r="A3428" s="157"/>
      <c r="E3428" s="159"/>
      <c r="F3428" s="159"/>
      <c r="G3428" s="160"/>
      <c r="H3428" s="159"/>
      <c r="I3428" s="159"/>
      <c r="K3428" s="161"/>
      <c r="S3428" s="157"/>
    </row>
    <row r="3429" spans="1:19" s="158" customFormat="1" x14ac:dyDescent="0.2">
      <c r="A3429" s="157"/>
      <c r="E3429" s="159"/>
      <c r="F3429" s="159"/>
      <c r="G3429" s="160"/>
      <c r="H3429" s="159"/>
      <c r="I3429" s="159"/>
      <c r="K3429" s="161"/>
      <c r="S3429" s="157"/>
    </row>
    <row r="3430" spans="1:19" s="158" customFormat="1" x14ac:dyDescent="0.2">
      <c r="A3430" s="157"/>
      <c r="E3430" s="159"/>
      <c r="F3430" s="159"/>
      <c r="G3430" s="160"/>
      <c r="H3430" s="159"/>
      <c r="I3430" s="159"/>
      <c r="K3430" s="161"/>
      <c r="S3430" s="157"/>
    </row>
    <row r="3431" spans="1:19" s="158" customFormat="1" x14ac:dyDescent="0.2">
      <c r="A3431" s="157"/>
      <c r="E3431" s="159"/>
      <c r="F3431" s="159"/>
      <c r="G3431" s="160"/>
      <c r="H3431" s="159"/>
      <c r="I3431" s="159"/>
      <c r="K3431" s="161"/>
      <c r="S3431" s="157"/>
    </row>
    <row r="3432" spans="1:19" s="158" customFormat="1" x14ac:dyDescent="0.2">
      <c r="A3432" s="157"/>
      <c r="E3432" s="159"/>
      <c r="F3432" s="159"/>
      <c r="G3432" s="160"/>
      <c r="H3432" s="159"/>
      <c r="I3432" s="159"/>
      <c r="K3432" s="161"/>
      <c r="S3432" s="157"/>
    </row>
    <row r="3433" spans="1:19" s="158" customFormat="1" x14ac:dyDescent="0.2">
      <c r="A3433" s="157"/>
      <c r="E3433" s="159"/>
      <c r="F3433" s="159"/>
      <c r="G3433" s="160"/>
      <c r="H3433" s="159"/>
      <c r="I3433" s="159"/>
      <c r="K3433" s="161"/>
      <c r="S3433" s="157"/>
    </row>
    <row r="3434" spans="1:19" s="158" customFormat="1" x14ac:dyDescent="0.2">
      <c r="A3434" s="157"/>
      <c r="E3434" s="159"/>
      <c r="F3434" s="159"/>
      <c r="G3434" s="160"/>
      <c r="H3434" s="159"/>
      <c r="I3434" s="159"/>
      <c r="K3434" s="161"/>
      <c r="S3434" s="157"/>
    </row>
    <row r="3435" spans="1:19" s="158" customFormat="1" x14ac:dyDescent="0.2">
      <c r="A3435" s="157"/>
      <c r="E3435" s="159"/>
      <c r="F3435" s="159"/>
      <c r="G3435" s="160"/>
      <c r="H3435" s="159"/>
      <c r="I3435" s="159"/>
      <c r="K3435" s="161"/>
      <c r="S3435" s="157"/>
    </row>
    <row r="3436" spans="1:19" s="158" customFormat="1" x14ac:dyDescent="0.2">
      <c r="A3436" s="157"/>
      <c r="E3436" s="159"/>
      <c r="F3436" s="159"/>
      <c r="G3436" s="160"/>
      <c r="H3436" s="159"/>
      <c r="I3436" s="159"/>
      <c r="K3436" s="161"/>
      <c r="S3436" s="157"/>
    </row>
    <row r="3437" spans="1:19" s="158" customFormat="1" x14ac:dyDescent="0.2">
      <c r="A3437" s="157"/>
      <c r="E3437" s="159"/>
      <c r="F3437" s="159"/>
      <c r="G3437" s="160"/>
      <c r="H3437" s="159"/>
      <c r="I3437" s="159"/>
      <c r="K3437" s="161"/>
      <c r="S3437" s="157"/>
    </row>
    <row r="3438" spans="1:19" s="158" customFormat="1" x14ac:dyDescent="0.2">
      <c r="A3438" s="157"/>
      <c r="E3438" s="159"/>
      <c r="F3438" s="159"/>
      <c r="G3438" s="160"/>
      <c r="H3438" s="159"/>
      <c r="I3438" s="159"/>
      <c r="K3438" s="161"/>
      <c r="S3438" s="157"/>
    </row>
    <row r="3439" spans="1:19" s="158" customFormat="1" x14ac:dyDescent="0.2">
      <c r="A3439" s="157"/>
      <c r="E3439" s="159"/>
      <c r="F3439" s="159"/>
      <c r="G3439" s="160"/>
      <c r="H3439" s="159"/>
      <c r="I3439" s="159"/>
      <c r="K3439" s="161"/>
      <c r="S3439" s="157"/>
    </row>
    <row r="3440" spans="1:19" s="158" customFormat="1" x14ac:dyDescent="0.2">
      <c r="A3440" s="157"/>
      <c r="E3440" s="159"/>
      <c r="F3440" s="159"/>
      <c r="G3440" s="160"/>
      <c r="H3440" s="159"/>
      <c r="I3440" s="159"/>
      <c r="K3440" s="161"/>
      <c r="S3440" s="157"/>
    </row>
    <row r="3441" spans="1:19" s="158" customFormat="1" x14ac:dyDescent="0.2">
      <c r="A3441" s="157"/>
      <c r="E3441" s="159"/>
      <c r="F3441" s="159"/>
      <c r="G3441" s="160"/>
      <c r="H3441" s="159"/>
      <c r="I3441" s="159"/>
      <c r="K3441" s="161"/>
      <c r="S3441" s="157"/>
    </row>
    <row r="3442" spans="1:19" s="158" customFormat="1" x14ac:dyDescent="0.2">
      <c r="A3442" s="157"/>
      <c r="E3442" s="159"/>
      <c r="F3442" s="159"/>
      <c r="G3442" s="160"/>
      <c r="H3442" s="159"/>
      <c r="I3442" s="159"/>
      <c r="K3442" s="161"/>
      <c r="S3442" s="157"/>
    </row>
    <row r="3443" spans="1:19" s="158" customFormat="1" x14ac:dyDescent="0.2">
      <c r="A3443" s="157"/>
      <c r="E3443" s="159"/>
      <c r="F3443" s="159"/>
      <c r="G3443" s="160"/>
      <c r="H3443" s="159"/>
      <c r="I3443" s="159"/>
      <c r="K3443" s="161"/>
      <c r="S3443" s="157"/>
    </row>
    <row r="3444" spans="1:19" s="158" customFormat="1" x14ac:dyDescent="0.2">
      <c r="A3444" s="157"/>
      <c r="E3444" s="159"/>
      <c r="F3444" s="159"/>
      <c r="G3444" s="160"/>
      <c r="H3444" s="159"/>
      <c r="I3444" s="159"/>
      <c r="K3444" s="161"/>
      <c r="S3444" s="157"/>
    </row>
    <row r="3445" spans="1:19" s="158" customFormat="1" x14ac:dyDescent="0.2">
      <c r="A3445" s="157"/>
      <c r="E3445" s="159"/>
      <c r="F3445" s="159"/>
      <c r="G3445" s="160"/>
      <c r="H3445" s="159"/>
      <c r="I3445" s="159"/>
      <c r="K3445" s="161"/>
      <c r="S3445" s="157"/>
    </row>
    <row r="3446" spans="1:19" s="158" customFormat="1" x14ac:dyDescent="0.2">
      <c r="A3446" s="157"/>
      <c r="E3446" s="159"/>
      <c r="F3446" s="159"/>
      <c r="G3446" s="160"/>
      <c r="H3446" s="159"/>
      <c r="I3446" s="159"/>
      <c r="K3446" s="161"/>
      <c r="S3446" s="157"/>
    </row>
    <row r="3447" spans="1:19" s="158" customFormat="1" x14ac:dyDescent="0.2">
      <c r="A3447" s="157"/>
      <c r="E3447" s="159"/>
      <c r="F3447" s="159"/>
      <c r="G3447" s="160"/>
      <c r="H3447" s="159"/>
      <c r="I3447" s="159"/>
      <c r="K3447" s="161"/>
      <c r="S3447" s="157"/>
    </row>
    <row r="3448" spans="1:19" s="158" customFormat="1" x14ac:dyDescent="0.2">
      <c r="A3448" s="157"/>
      <c r="E3448" s="159"/>
      <c r="F3448" s="159"/>
      <c r="G3448" s="160"/>
      <c r="H3448" s="159"/>
      <c r="I3448" s="159"/>
      <c r="K3448" s="161"/>
      <c r="S3448" s="157"/>
    </row>
    <row r="3449" spans="1:19" s="158" customFormat="1" x14ac:dyDescent="0.2">
      <c r="A3449" s="157"/>
      <c r="E3449" s="159"/>
      <c r="F3449" s="159"/>
      <c r="G3449" s="160"/>
      <c r="H3449" s="159"/>
      <c r="I3449" s="159"/>
      <c r="K3449" s="161"/>
      <c r="S3449" s="157"/>
    </row>
    <row r="3450" spans="1:19" s="158" customFormat="1" x14ac:dyDescent="0.2">
      <c r="A3450" s="157"/>
      <c r="E3450" s="159"/>
      <c r="F3450" s="159"/>
      <c r="G3450" s="160"/>
      <c r="H3450" s="159"/>
      <c r="I3450" s="159"/>
      <c r="K3450" s="161"/>
      <c r="S3450" s="157"/>
    </row>
    <row r="3451" spans="1:19" s="158" customFormat="1" x14ac:dyDescent="0.2">
      <c r="A3451" s="157"/>
      <c r="E3451" s="159"/>
      <c r="F3451" s="159"/>
      <c r="G3451" s="160"/>
      <c r="H3451" s="159"/>
      <c r="I3451" s="159"/>
      <c r="K3451" s="161"/>
      <c r="S3451" s="157"/>
    </row>
    <row r="3452" spans="1:19" s="158" customFormat="1" x14ac:dyDescent="0.2">
      <c r="A3452" s="157"/>
      <c r="E3452" s="159"/>
      <c r="F3452" s="159"/>
      <c r="G3452" s="160"/>
      <c r="H3452" s="159"/>
      <c r="I3452" s="159"/>
      <c r="K3452" s="161"/>
      <c r="S3452" s="157"/>
    </row>
    <row r="3453" spans="1:19" s="158" customFormat="1" x14ac:dyDescent="0.2">
      <c r="A3453" s="157"/>
      <c r="E3453" s="159"/>
      <c r="F3453" s="159"/>
      <c r="G3453" s="160"/>
      <c r="H3453" s="159"/>
      <c r="I3453" s="159"/>
      <c r="K3453" s="161"/>
      <c r="S3453" s="157"/>
    </row>
    <row r="3454" spans="1:19" s="158" customFormat="1" x14ac:dyDescent="0.2">
      <c r="A3454" s="157"/>
      <c r="E3454" s="159"/>
      <c r="F3454" s="159"/>
      <c r="G3454" s="160"/>
      <c r="H3454" s="159"/>
      <c r="I3454" s="159"/>
      <c r="K3454" s="161"/>
      <c r="S3454" s="157"/>
    </row>
    <row r="3455" spans="1:19" s="158" customFormat="1" x14ac:dyDescent="0.2">
      <c r="A3455" s="157"/>
      <c r="E3455" s="159"/>
      <c r="F3455" s="159"/>
      <c r="G3455" s="160"/>
      <c r="H3455" s="159"/>
      <c r="I3455" s="159"/>
      <c r="K3455" s="161"/>
      <c r="S3455" s="157"/>
    </row>
    <row r="3456" spans="1:19" s="158" customFormat="1" x14ac:dyDescent="0.2">
      <c r="A3456" s="157"/>
      <c r="E3456" s="159"/>
      <c r="F3456" s="159"/>
      <c r="G3456" s="160"/>
      <c r="H3456" s="159"/>
      <c r="I3456" s="159"/>
      <c r="K3456" s="161"/>
      <c r="S3456" s="157"/>
    </row>
    <row r="3457" spans="1:19" s="158" customFormat="1" x14ac:dyDescent="0.2">
      <c r="A3457" s="157"/>
      <c r="E3457" s="159"/>
      <c r="F3457" s="159"/>
      <c r="G3457" s="160"/>
      <c r="H3457" s="159"/>
      <c r="I3457" s="159"/>
      <c r="K3457" s="161"/>
      <c r="S3457" s="157"/>
    </row>
    <row r="3458" spans="1:19" s="158" customFormat="1" x14ac:dyDescent="0.2">
      <c r="A3458" s="157"/>
      <c r="E3458" s="159"/>
      <c r="F3458" s="159"/>
      <c r="G3458" s="160"/>
      <c r="H3458" s="159"/>
      <c r="I3458" s="159"/>
      <c r="K3458" s="161"/>
      <c r="S3458" s="157"/>
    </row>
    <row r="3459" spans="1:19" s="158" customFormat="1" x14ac:dyDescent="0.2">
      <c r="A3459" s="157"/>
      <c r="E3459" s="159"/>
      <c r="F3459" s="159"/>
      <c r="G3459" s="160"/>
      <c r="H3459" s="159"/>
      <c r="I3459" s="159"/>
      <c r="K3459" s="161"/>
      <c r="S3459" s="157"/>
    </row>
    <row r="3460" spans="1:19" s="158" customFormat="1" x14ac:dyDescent="0.2">
      <c r="A3460" s="157"/>
      <c r="E3460" s="159"/>
      <c r="F3460" s="159"/>
      <c r="G3460" s="160"/>
      <c r="H3460" s="159"/>
      <c r="I3460" s="159"/>
      <c r="K3460" s="161"/>
      <c r="S3460" s="157"/>
    </row>
    <row r="3461" spans="1:19" s="158" customFormat="1" x14ac:dyDescent="0.2">
      <c r="A3461" s="157"/>
      <c r="E3461" s="159"/>
      <c r="F3461" s="159"/>
      <c r="G3461" s="160"/>
      <c r="H3461" s="159"/>
      <c r="I3461" s="159"/>
      <c r="K3461" s="161"/>
      <c r="S3461" s="157"/>
    </row>
    <row r="3462" spans="1:19" s="158" customFormat="1" x14ac:dyDescent="0.2">
      <c r="A3462" s="157"/>
      <c r="E3462" s="159"/>
      <c r="F3462" s="159"/>
      <c r="G3462" s="160"/>
      <c r="H3462" s="159"/>
      <c r="I3462" s="159"/>
      <c r="K3462" s="161"/>
      <c r="S3462" s="157"/>
    </row>
    <row r="3463" spans="1:19" s="158" customFormat="1" x14ac:dyDescent="0.2">
      <c r="A3463" s="157"/>
      <c r="E3463" s="159"/>
      <c r="F3463" s="159"/>
      <c r="G3463" s="160"/>
      <c r="H3463" s="159"/>
      <c r="I3463" s="159"/>
      <c r="K3463" s="161"/>
      <c r="S3463" s="157"/>
    </row>
    <row r="3464" spans="1:19" s="158" customFormat="1" x14ac:dyDescent="0.2">
      <c r="A3464" s="157"/>
      <c r="E3464" s="159"/>
      <c r="F3464" s="159"/>
      <c r="G3464" s="160"/>
      <c r="H3464" s="159"/>
      <c r="I3464" s="159"/>
      <c r="K3464" s="161"/>
      <c r="S3464" s="157"/>
    </row>
    <row r="3465" spans="1:19" s="158" customFormat="1" x14ac:dyDescent="0.2">
      <c r="A3465" s="157"/>
      <c r="E3465" s="159"/>
      <c r="F3465" s="159"/>
      <c r="G3465" s="160"/>
      <c r="H3465" s="159"/>
      <c r="I3465" s="159"/>
      <c r="K3465" s="161"/>
      <c r="S3465" s="157"/>
    </row>
    <row r="3466" spans="1:19" s="158" customFormat="1" x14ac:dyDescent="0.2">
      <c r="A3466" s="157"/>
      <c r="E3466" s="159"/>
      <c r="F3466" s="159"/>
      <c r="G3466" s="160"/>
      <c r="H3466" s="159"/>
      <c r="I3466" s="159"/>
      <c r="K3466" s="161"/>
      <c r="S3466" s="157"/>
    </row>
    <row r="3467" spans="1:19" s="158" customFormat="1" x14ac:dyDescent="0.2">
      <c r="A3467" s="157"/>
      <c r="E3467" s="159"/>
      <c r="F3467" s="159"/>
      <c r="G3467" s="160"/>
      <c r="H3467" s="159"/>
      <c r="I3467" s="159"/>
      <c r="K3467" s="161"/>
      <c r="S3467" s="157"/>
    </row>
    <row r="3468" spans="1:19" s="158" customFormat="1" x14ac:dyDescent="0.2">
      <c r="A3468" s="157"/>
      <c r="E3468" s="159"/>
      <c r="F3468" s="159"/>
      <c r="G3468" s="160"/>
      <c r="H3468" s="159"/>
      <c r="I3468" s="159"/>
      <c r="K3468" s="161"/>
      <c r="S3468" s="157"/>
    </row>
    <row r="3469" spans="1:19" s="158" customFormat="1" x14ac:dyDescent="0.2">
      <c r="A3469" s="157"/>
      <c r="E3469" s="159"/>
      <c r="F3469" s="159"/>
      <c r="G3469" s="160"/>
      <c r="H3469" s="159"/>
      <c r="I3469" s="159"/>
      <c r="K3469" s="161"/>
      <c r="S3469" s="157"/>
    </row>
    <row r="3470" spans="1:19" s="158" customFormat="1" x14ac:dyDescent="0.2">
      <c r="A3470" s="157"/>
      <c r="E3470" s="159"/>
      <c r="F3470" s="159"/>
      <c r="G3470" s="160"/>
      <c r="H3470" s="159"/>
      <c r="I3470" s="159"/>
      <c r="K3470" s="161"/>
      <c r="S3470" s="157"/>
    </row>
    <row r="3471" spans="1:19" s="158" customFormat="1" x14ac:dyDescent="0.2">
      <c r="A3471" s="157"/>
      <c r="E3471" s="159"/>
      <c r="F3471" s="159"/>
      <c r="G3471" s="160"/>
      <c r="H3471" s="159"/>
      <c r="I3471" s="159"/>
      <c r="K3471" s="161"/>
      <c r="S3471" s="157"/>
    </row>
    <row r="3472" spans="1:19" s="158" customFormat="1" x14ac:dyDescent="0.2">
      <c r="A3472" s="157"/>
      <c r="E3472" s="159"/>
      <c r="F3472" s="159"/>
      <c r="G3472" s="160"/>
      <c r="H3472" s="159"/>
      <c r="I3472" s="159"/>
      <c r="K3472" s="161"/>
      <c r="S3472" s="157"/>
    </row>
    <row r="3473" spans="1:19" s="158" customFormat="1" x14ac:dyDescent="0.2">
      <c r="A3473" s="157"/>
      <c r="E3473" s="159"/>
      <c r="F3473" s="159"/>
      <c r="G3473" s="160"/>
      <c r="H3473" s="159"/>
      <c r="I3473" s="159"/>
      <c r="K3473" s="161"/>
      <c r="S3473" s="157"/>
    </row>
    <row r="3474" spans="1:19" s="158" customFormat="1" x14ac:dyDescent="0.2">
      <c r="A3474" s="157"/>
      <c r="E3474" s="159"/>
      <c r="F3474" s="159"/>
      <c r="G3474" s="160"/>
      <c r="H3474" s="159"/>
      <c r="I3474" s="159"/>
      <c r="K3474" s="161"/>
      <c r="S3474" s="157"/>
    </row>
    <row r="3475" spans="1:19" s="158" customFormat="1" x14ac:dyDescent="0.2">
      <c r="A3475" s="157"/>
      <c r="E3475" s="159"/>
      <c r="F3475" s="159"/>
      <c r="G3475" s="160"/>
      <c r="H3475" s="159"/>
      <c r="I3475" s="159"/>
      <c r="K3475" s="161"/>
      <c r="S3475" s="157"/>
    </row>
    <row r="3476" spans="1:19" s="158" customFormat="1" x14ac:dyDescent="0.2">
      <c r="A3476" s="157"/>
      <c r="E3476" s="159"/>
      <c r="F3476" s="159"/>
      <c r="G3476" s="160"/>
      <c r="H3476" s="159"/>
      <c r="I3476" s="159"/>
      <c r="K3476" s="161"/>
      <c r="S3476" s="157"/>
    </row>
    <row r="3477" spans="1:19" s="158" customFormat="1" x14ac:dyDescent="0.2">
      <c r="A3477" s="157"/>
      <c r="E3477" s="159"/>
      <c r="F3477" s="159"/>
      <c r="G3477" s="160"/>
      <c r="H3477" s="159"/>
      <c r="I3477" s="159"/>
      <c r="K3477" s="161"/>
      <c r="S3477" s="157"/>
    </row>
    <row r="3478" spans="1:19" s="158" customFormat="1" x14ac:dyDescent="0.2">
      <c r="A3478" s="157"/>
      <c r="E3478" s="159"/>
      <c r="F3478" s="159"/>
      <c r="G3478" s="160"/>
      <c r="H3478" s="159"/>
      <c r="I3478" s="159"/>
      <c r="K3478" s="161"/>
      <c r="S3478" s="157"/>
    </row>
    <row r="3479" spans="1:19" s="158" customFormat="1" x14ac:dyDescent="0.2">
      <c r="A3479" s="157"/>
      <c r="E3479" s="159"/>
      <c r="F3479" s="159"/>
      <c r="G3479" s="160"/>
      <c r="H3479" s="159"/>
      <c r="I3479" s="159"/>
      <c r="K3479" s="161"/>
      <c r="S3479" s="157"/>
    </row>
    <row r="3480" spans="1:19" s="158" customFormat="1" x14ac:dyDescent="0.2">
      <c r="A3480" s="157"/>
      <c r="E3480" s="159"/>
      <c r="F3480" s="159"/>
      <c r="G3480" s="160"/>
      <c r="H3480" s="159"/>
      <c r="I3480" s="159"/>
      <c r="K3480" s="161"/>
      <c r="S3480" s="157"/>
    </row>
    <row r="3481" spans="1:19" s="158" customFormat="1" x14ac:dyDescent="0.2">
      <c r="A3481" s="157"/>
      <c r="E3481" s="159"/>
      <c r="F3481" s="159"/>
      <c r="G3481" s="160"/>
      <c r="H3481" s="159"/>
      <c r="I3481" s="159"/>
      <c r="K3481" s="161"/>
      <c r="S3481" s="157"/>
    </row>
    <row r="3482" spans="1:19" s="158" customFormat="1" x14ac:dyDescent="0.2">
      <c r="A3482" s="157"/>
      <c r="E3482" s="159"/>
      <c r="F3482" s="159"/>
      <c r="G3482" s="160"/>
      <c r="H3482" s="159"/>
      <c r="I3482" s="159"/>
      <c r="K3482" s="161"/>
      <c r="S3482" s="157"/>
    </row>
    <row r="3483" spans="1:19" s="158" customFormat="1" x14ac:dyDescent="0.2">
      <c r="A3483" s="157"/>
      <c r="E3483" s="159"/>
      <c r="F3483" s="159"/>
      <c r="G3483" s="160"/>
      <c r="H3483" s="159"/>
      <c r="I3483" s="159"/>
      <c r="K3483" s="161"/>
      <c r="S3483" s="157"/>
    </row>
    <row r="3484" spans="1:19" s="158" customFormat="1" x14ac:dyDescent="0.2">
      <c r="A3484" s="157"/>
      <c r="E3484" s="159"/>
      <c r="F3484" s="159"/>
      <c r="G3484" s="160"/>
      <c r="H3484" s="159"/>
      <c r="I3484" s="159"/>
      <c r="K3484" s="161"/>
      <c r="S3484" s="157"/>
    </row>
    <row r="3485" spans="1:19" s="158" customFormat="1" x14ac:dyDescent="0.2">
      <c r="A3485" s="157"/>
      <c r="E3485" s="159"/>
      <c r="F3485" s="159"/>
      <c r="G3485" s="160"/>
      <c r="H3485" s="159"/>
      <c r="I3485" s="159"/>
      <c r="K3485" s="161"/>
      <c r="S3485" s="157"/>
    </row>
    <row r="3486" spans="1:19" s="158" customFormat="1" x14ac:dyDescent="0.2">
      <c r="A3486" s="157"/>
      <c r="E3486" s="159"/>
      <c r="F3486" s="159"/>
      <c r="G3486" s="160"/>
      <c r="H3486" s="159"/>
      <c r="I3486" s="159"/>
      <c r="K3486" s="161"/>
      <c r="S3486" s="157"/>
    </row>
    <row r="3487" spans="1:19" s="158" customFormat="1" x14ac:dyDescent="0.2">
      <c r="A3487" s="157"/>
      <c r="E3487" s="159"/>
      <c r="F3487" s="159"/>
      <c r="G3487" s="160"/>
      <c r="H3487" s="159"/>
      <c r="I3487" s="159"/>
      <c r="K3487" s="161"/>
      <c r="S3487" s="157"/>
    </row>
    <row r="3488" spans="1:19" s="158" customFormat="1" x14ac:dyDescent="0.2">
      <c r="A3488" s="157"/>
      <c r="E3488" s="159"/>
      <c r="F3488" s="159"/>
      <c r="G3488" s="160"/>
      <c r="H3488" s="159"/>
      <c r="I3488" s="159"/>
      <c r="K3488" s="161"/>
      <c r="S3488" s="157"/>
    </row>
    <row r="3489" spans="1:19" s="158" customFormat="1" x14ac:dyDescent="0.2">
      <c r="A3489" s="157"/>
      <c r="E3489" s="159"/>
      <c r="F3489" s="159"/>
      <c r="G3489" s="160"/>
      <c r="H3489" s="159"/>
      <c r="I3489" s="159"/>
      <c r="K3489" s="161"/>
      <c r="S3489" s="157"/>
    </row>
    <row r="3490" spans="1:19" s="158" customFormat="1" x14ac:dyDescent="0.2">
      <c r="A3490" s="157"/>
      <c r="E3490" s="159"/>
      <c r="F3490" s="159"/>
      <c r="G3490" s="160"/>
      <c r="H3490" s="159"/>
      <c r="I3490" s="159"/>
      <c r="K3490" s="161"/>
      <c r="S3490" s="157"/>
    </row>
    <row r="3491" spans="1:19" s="158" customFormat="1" x14ac:dyDescent="0.2">
      <c r="A3491" s="157"/>
      <c r="E3491" s="159"/>
      <c r="F3491" s="159"/>
      <c r="G3491" s="160"/>
      <c r="H3491" s="159"/>
      <c r="I3491" s="159"/>
      <c r="K3491" s="161"/>
      <c r="S3491" s="157"/>
    </row>
    <row r="3492" spans="1:19" s="158" customFormat="1" x14ac:dyDescent="0.2">
      <c r="A3492" s="157"/>
      <c r="E3492" s="159"/>
      <c r="F3492" s="159"/>
      <c r="G3492" s="160"/>
      <c r="H3492" s="159"/>
      <c r="I3492" s="159"/>
      <c r="K3492" s="161"/>
      <c r="S3492" s="157"/>
    </row>
    <row r="3493" spans="1:19" s="158" customFormat="1" x14ac:dyDescent="0.2">
      <c r="A3493" s="157"/>
      <c r="E3493" s="159"/>
      <c r="F3493" s="159"/>
      <c r="G3493" s="160"/>
      <c r="H3493" s="159"/>
      <c r="I3493" s="159"/>
      <c r="K3493" s="161"/>
      <c r="S3493" s="157"/>
    </row>
    <row r="3494" spans="1:19" s="158" customFormat="1" x14ac:dyDescent="0.2">
      <c r="A3494" s="157"/>
      <c r="E3494" s="159"/>
      <c r="F3494" s="159"/>
      <c r="G3494" s="160"/>
      <c r="H3494" s="159"/>
      <c r="I3494" s="159"/>
      <c r="K3494" s="161"/>
      <c r="S3494" s="157"/>
    </row>
    <row r="3495" spans="1:19" s="158" customFormat="1" x14ac:dyDescent="0.2">
      <c r="A3495" s="157"/>
      <c r="E3495" s="159"/>
      <c r="F3495" s="159"/>
      <c r="G3495" s="160"/>
      <c r="H3495" s="159"/>
      <c r="I3495" s="159"/>
      <c r="K3495" s="161"/>
      <c r="S3495" s="157"/>
    </row>
    <row r="3496" spans="1:19" s="158" customFormat="1" x14ac:dyDescent="0.2">
      <c r="A3496" s="157"/>
      <c r="E3496" s="159"/>
      <c r="F3496" s="159"/>
      <c r="G3496" s="160"/>
      <c r="H3496" s="159"/>
      <c r="I3496" s="159"/>
      <c r="K3496" s="161"/>
      <c r="S3496" s="157"/>
    </row>
    <row r="3497" spans="1:19" s="158" customFormat="1" x14ac:dyDescent="0.2">
      <c r="A3497" s="157"/>
      <c r="E3497" s="159"/>
      <c r="F3497" s="159"/>
      <c r="G3497" s="160"/>
      <c r="H3497" s="159"/>
      <c r="I3497" s="159"/>
      <c r="K3497" s="161"/>
      <c r="S3497" s="157"/>
    </row>
    <row r="3498" spans="1:19" s="158" customFormat="1" x14ac:dyDescent="0.2">
      <c r="A3498" s="157"/>
      <c r="E3498" s="159"/>
      <c r="F3498" s="159"/>
      <c r="G3498" s="160"/>
      <c r="H3498" s="159"/>
      <c r="I3498" s="159"/>
      <c r="K3498" s="161"/>
      <c r="S3498" s="157"/>
    </row>
    <row r="3499" spans="1:19" s="158" customFormat="1" x14ac:dyDescent="0.2">
      <c r="A3499" s="157"/>
      <c r="E3499" s="159"/>
      <c r="F3499" s="159"/>
      <c r="G3499" s="160"/>
      <c r="H3499" s="159"/>
      <c r="I3499" s="159"/>
      <c r="K3499" s="161"/>
      <c r="S3499" s="157"/>
    </row>
    <row r="3500" spans="1:19" s="158" customFormat="1" x14ac:dyDescent="0.2">
      <c r="A3500" s="157"/>
      <c r="E3500" s="159"/>
      <c r="F3500" s="159"/>
      <c r="G3500" s="160"/>
      <c r="H3500" s="159"/>
      <c r="I3500" s="159"/>
      <c r="K3500" s="161"/>
      <c r="S3500" s="157"/>
    </row>
    <row r="3501" spans="1:19" s="158" customFormat="1" x14ac:dyDescent="0.2">
      <c r="A3501" s="157"/>
      <c r="E3501" s="159"/>
      <c r="F3501" s="159"/>
      <c r="G3501" s="160"/>
      <c r="H3501" s="159"/>
      <c r="I3501" s="159"/>
      <c r="K3501" s="161"/>
      <c r="S3501" s="157"/>
    </row>
    <row r="3502" spans="1:19" s="158" customFormat="1" x14ac:dyDescent="0.2">
      <c r="A3502" s="157"/>
      <c r="E3502" s="159"/>
      <c r="F3502" s="159"/>
      <c r="G3502" s="160"/>
      <c r="H3502" s="159"/>
      <c r="I3502" s="159"/>
      <c r="K3502" s="161"/>
      <c r="S3502" s="157"/>
    </row>
    <row r="3503" spans="1:19" s="158" customFormat="1" x14ac:dyDescent="0.2">
      <c r="A3503" s="157"/>
      <c r="E3503" s="159"/>
      <c r="F3503" s="159"/>
      <c r="G3503" s="160"/>
      <c r="H3503" s="159"/>
      <c r="I3503" s="159"/>
      <c r="K3503" s="161"/>
      <c r="S3503" s="157"/>
    </row>
    <row r="3504" spans="1:19" s="158" customFormat="1" x14ac:dyDescent="0.2">
      <c r="A3504" s="157"/>
      <c r="E3504" s="159"/>
      <c r="F3504" s="159"/>
      <c r="G3504" s="160"/>
      <c r="H3504" s="159"/>
      <c r="I3504" s="159"/>
      <c r="K3504" s="161"/>
      <c r="S3504" s="157"/>
    </row>
    <row r="3505" spans="1:19" s="158" customFormat="1" x14ac:dyDescent="0.2">
      <c r="A3505" s="157"/>
      <c r="E3505" s="159"/>
      <c r="F3505" s="159"/>
      <c r="G3505" s="160"/>
      <c r="H3505" s="159"/>
      <c r="I3505" s="159"/>
      <c r="K3505" s="161"/>
      <c r="S3505" s="157"/>
    </row>
    <row r="3506" spans="1:19" s="158" customFormat="1" x14ac:dyDescent="0.2">
      <c r="A3506" s="157"/>
      <c r="E3506" s="159"/>
      <c r="F3506" s="159"/>
      <c r="G3506" s="160"/>
      <c r="H3506" s="159"/>
      <c r="I3506" s="159"/>
      <c r="K3506" s="161"/>
      <c r="S3506" s="157"/>
    </row>
    <row r="3507" spans="1:19" s="158" customFormat="1" x14ac:dyDescent="0.2">
      <c r="A3507" s="157"/>
      <c r="E3507" s="159"/>
      <c r="F3507" s="159"/>
      <c r="G3507" s="160"/>
      <c r="H3507" s="159"/>
      <c r="I3507" s="159"/>
      <c r="K3507" s="161"/>
      <c r="S3507" s="157"/>
    </row>
    <row r="3508" spans="1:19" s="158" customFormat="1" x14ac:dyDescent="0.2">
      <c r="A3508" s="157"/>
      <c r="E3508" s="159"/>
      <c r="F3508" s="159"/>
      <c r="G3508" s="160"/>
      <c r="H3508" s="159"/>
      <c r="I3508" s="159"/>
      <c r="K3508" s="161"/>
      <c r="S3508" s="157"/>
    </row>
    <row r="3509" spans="1:19" s="158" customFormat="1" x14ac:dyDescent="0.2">
      <c r="A3509" s="157"/>
      <c r="E3509" s="159"/>
      <c r="F3509" s="159"/>
      <c r="G3509" s="160"/>
      <c r="H3509" s="159"/>
      <c r="I3509" s="159"/>
      <c r="K3509" s="161"/>
      <c r="S3509" s="157"/>
    </row>
    <row r="3510" spans="1:19" s="158" customFormat="1" x14ac:dyDescent="0.2">
      <c r="A3510" s="157"/>
      <c r="E3510" s="159"/>
      <c r="F3510" s="159"/>
      <c r="G3510" s="160"/>
      <c r="H3510" s="159"/>
      <c r="I3510" s="159"/>
      <c r="K3510" s="161"/>
      <c r="S3510" s="157"/>
    </row>
    <row r="3511" spans="1:19" s="158" customFormat="1" x14ac:dyDescent="0.2">
      <c r="A3511" s="157"/>
      <c r="E3511" s="159"/>
      <c r="F3511" s="159"/>
      <c r="G3511" s="160"/>
      <c r="H3511" s="159"/>
      <c r="I3511" s="159"/>
      <c r="K3511" s="161"/>
      <c r="S3511" s="157"/>
    </row>
    <row r="3512" spans="1:19" s="158" customFormat="1" x14ac:dyDescent="0.2">
      <c r="A3512" s="157"/>
      <c r="E3512" s="159"/>
      <c r="F3512" s="159"/>
      <c r="G3512" s="160"/>
      <c r="H3512" s="159"/>
      <c r="I3512" s="159"/>
      <c r="K3512" s="161"/>
      <c r="S3512" s="157"/>
    </row>
    <row r="3513" spans="1:19" s="158" customFormat="1" x14ac:dyDescent="0.2">
      <c r="A3513" s="157"/>
      <c r="E3513" s="159"/>
      <c r="F3513" s="159"/>
      <c r="G3513" s="160"/>
      <c r="H3513" s="159"/>
      <c r="I3513" s="159"/>
      <c r="K3513" s="161"/>
      <c r="S3513" s="157"/>
    </row>
    <row r="3514" spans="1:19" s="158" customFormat="1" x14ac:dyDescent="0.2">
      <c r="A3514" s="157"/>
      <c r="E3514" s="159"/>
      <c r="F3514" s="159"/>
      <c r="G3514" s="160"/>
      <c r="H3514" s="159"/>
      <c r="I3514" s="159"/>
      <c r="K3514" s="161"/>
      <c r="S3514" s="157"/>
    </row>
    <row r="3515" spans="1:19" s="158" customFormat="1" x14ac:dyDescent="0.2">
      <c r="A3515" s="157"/>
      <c r="E3515" s="159"/>
      <c r="F3515" s="159"/>
      <c r="G3515" s="160"/>
      <c r="H3515" s="159"/>
      <c r="I3515" s="159"/>
      <c r="K3515" s="161"/>
      <c r="S3515" s="157"/>
    </row>
    <row r="3516" spans="1:19" s="158" customFormat="1" x14ac:dyDescent="0.2">
      <c r="A3516" s="157"/>
      <c r="E3516" s="159"/>
      <c r="F3516" s="159"/>
      <c r="G3516" s="160"/>
      <c r="H3516" s="159"/>
      <c r="I3516" s="159"/>
      <c r="K3516" s="161"/>
      <c r="S3516" s="157"/>
    </row>
    <row r="3517" spans="1:19" s="158" customFormat="1" x14ac:dyDescent="0.2">
      <c r="A3517" s="157"/>
      <c r="E3517" s="159"/>
      <c r="F3517" s="159"/>
      <c r="G3517" s="160"/>
      <c r="H3517" s="159"/>
      <c r="I3517" s="159"/>
      <c r="K3517" s="161"/>
      <c r="S3517" s="157"/>
    </row>
    <row r="3518" spans="1:19" s="158" customFormat="1" x14ac:dyDescent="0.2">
      <c r="A3518" s="157"/>
      <c r="E3518" s="159"/>
      <c r="F3518" s="159"/>
      <c r="G3518" s="160"/>
      <c r="H3518" s="159"/>
      <c r="I3518" s="159"/>
      <c r="K3518" s="161"/>
      <c r="S3518" s="157"/>
    </row>
    <row r="3519" spans="1:19" s="158" customFormat="1" x14ac:dyDescent="0.2">
      <c r="A3519" s="157"/>
      <c r="E3519" s="159"/>
      <c r="F3519" s="159"/>
      <c r="G3519" s="160"/>
      <c r="H3519" s="159"/>
      <c r="I3519" s="159"/>
      <c r="K3519" s="161"/>
      <c r="S3519" s="157"/>
    </row>
    <row r="3520" spans="1:19" s="158" customFormat="1" x14ac:dyDescent="0.2">
      <c r="A3520" s="157"/>
      <c r="E3520" s="159"/>
      <c r="F3520" s="159"/>
      <c r="G3520" s="160"/>
      <c r="H3520" s="159"/>
      <c r="I3520" s="159"/>
      <c r="K3520" s="161"/>
      <c r="S3520" s="157"/>
    </row>
    <row r="3521" spans="1:19" s="158" customFormat="1" x14ac:dyDescent="0.2">
      <c r="A3521" s="157"/>
      <c r="E3521" s="159"/>
      <c r="F3521" s="159"/>
      <c r="G3521" s="160"/>
      <c r="H3521" s="159"/>
      <c r="I3521" s="159"/>
      <c r="K3521" s="161"/>
      <c r="S3521" s="157"/>
    </row>
    <row r="3522" spans="1:19" s="158" customFormat="1" x14ac:dyDescent="0.2">
      <c r="A3522" s="157"/>
      <c r="E3522" s="159"/>
      <c r="F3522" s="159"/>
      <c r="G3522" s="160"/>
      <c r="H3522" s="159"/>
      <c r="I3522" s="159"/>
      <c r="K3522" s="161"/>
      <c r="S3522" s="157"/>
    </row>
    <row r="3523" spans="1:19" s="158" customFormat="1" x14ac:dyDescent="0.2">
      <c r="A3523" s="157"/>
      <c r="E3523" s="159"/>
      <c r="F3523" s="159"/>
      <c r="G3523" s="160"/>
      <c r="H3523" s="159"/>
      <c r="I3523" s="159"/>
      <c r="K3523" s="161"/>
      <c r="S3523" s="157"/>
    </row>
    <row r="3524" spans="1:19" s="158" customFormat="1" x14ac:dyDescent="0.2">
      <c r="A3524" s="157"/>
      <c r="E3524" s="159"/>
      <c r="F3524" s="159"/>
      <c r="G3524" s="160"/>
      <c r="H3524" s="159"/>
      <c r="I3524" s="159"/>
      <c r="K3524" s="161"/>
      <c r="S3524" s="157"/>
    </row>
    <row r="3525" spans="1:19" s="158" customFormat="1" x14ac:dyDescent="0.2">
      <c r="A3525" s="157"/>
      <c r="E3525" s="159"/>
      <c r="F3525" s="159"/>
      <c r="G3525" s="160"/>
      <c r="H3525" s="159"/>
      <c r="I3525" s="159"/>
      <c r="K3525" s="161"/>
      <c r="S3525" s="157"/>
    </row>
    <row r="3526" spans="1:19" s="158" customFormat="1" x14ac:dyDescent="0.2">
      <c r="A3526" s="157"/>
      <c r="E3526" s="159"/>
      <c r="F3526" s="159"/>
      <c r="G3526" s="160"/>
      <c r="H3526" s="159"/>
      <c r="I3526" s="159"/>
      <c r="K3526" s="161"/>
      <c r="S3526" s="157"/>
    </row>
    <row r="3527" spans="1:19" s="158" customFormat="1" x14ac:dyDescent="0.2">
      <c r="A3527" s="157"/>
      <c r="E3527" s="159"/>
      <c r="F3527" s="159"/>
      <c r="G3527" s="160"/>
      <c r="H3527" s="159"/>
      <c r="I3527" s="159"/>
      <c r="K3527" s="161"/>
      <c r="S3527" s="157"/>
    </row>
    <row r="3528" spans="1:19" s="158" customFormat="1" x14ac:dyDescent="0.2">
      <c r="A3528" s="157"/>
      <c r="E3528" s="159"/>
      <c r="F3528" s="159"/>
      <c r="G3528" s="160"/>
      <c r="H3528" s="159"/>
      <c r="I3528" s="159"/>
      <c r="K3528" s="161"/>
      <c r="S3528" s="157"/>
    </row>
    <row r="3529" spans="1:19" s="158" customFormat="1" x14ac:dyDescent="0.2">
      <c r="A3529" s="157"/>
      <c r="E3529" s="159"/>
      <c r="F3529" s="159"/>
      <c r="G3529" s="160"/>
      <c r="H3529" s="159"/>
      <c r="I3529" s="159"/>
      <c r="K3529" s="161"/>
      <c r="S3529" s="157"/>
    </row>
    <row r="3530" spans="1:19" s="158" customFormat="1" x14ac:dyDescent="0.2">
      <c r="A3530" s="157"/>
      <c r="E3530" s="159"/>
      <c r="F3530" s="159"/>
      <c r="G3530" s="160"/>
      <c r="H3530" s="159"/>
      <c r="I3530" s="159"/>
      <c r="K3530" s="161"/>
      <c r="S3530" s="157"/>
    </row>
    <row r="3531" spans="1:19" s="158" customFormat="1" x14ac:dyDescent="0.2">
      <c r="A3531" s="157"/>
      <c r="E3531" s="159"/>
      <c r="F3531" s="159"/>
      <c r="G3531" s="160"/>
      <c r="H3531" s="159"/>
      <c r="I3531" s="159"/>
      <c r="K3531" s="161"/>
      <c r="S3531" s="157"/>
    </row>
    <row r="3532" spans="1:19" s="158" customFormat="1" x14ac:dyDescent="0.2">
      <c r="A3532" s="157"/>
      <c r="E3532" s="159"/>
      <c r="F3532" s="159"/>
      <c r="G3532" s="160"/>
      <c r="H3532" s="159"/>
      <c r="I3532" s="159"/>
      <c r="K3532" s="161"/>
      <c r="S3532" s="157"/>
    </row>
    <row r="3533" spans="1:19" s="158" customFormat="1" x14ac:dyDescent="0.2">
      <c r="A3533" s="157"/>
      <c r="E3533" s="159"/>
      <c r="F3533" s="159"/>
      <c r="G3533" s="160"/>
      <c r="H3533" s="159"/>
      <c r="I3533" s="159"/>
      <c r="K3533" s="161"/>
      <c r="S3533" s="157"/>
    </row>
    <row r="3534" spans="1:19" s="158" customFormat="1" x14ac:dyDescent="0.2">
      <c r="A3534" s="157"/>
      <c r="E3534" s="159"/>
      <c r="F3534" s="159"/>
      <c r="G3534" s="160"/>
      <c r="H3534" s="159"/>
      <c r="I3534" s="159"/>
      <c r="K3534" s="161"/>
      <c r="S3534" s="157"/>
    </row>
    <row r="3535" spans="1:19" s="158" customFormat="1" x14ac:dyDescent="0.2">
      <c r="A3535" s="157"/>
      <c r="E3535" s="159"/>
      <c r="F3535" s="159"/>
      <c r="G3535" s="160"/>
      <c r="H3535" s="159"/>
      <c r="I3535" s="159"/>
      <c r="K3535" s="161"/>
      <c r="S3535" s="157"/>
    </row>
    <row r="3536" spans="1:19" s="158" customFormat="1" x14ac:dyDescent="0.2">
      <c r="A3536" s="157"/>
      <c r="E3536" s="159"/>
      <c r="F3536" s="159"/>
      <c r="G3536" s="160"/>
      <c r="H3536" s="159"/>
      <c r="I3536" s="159"/>
      <c r="K3536" s="161"/>
      <c r="S3536" s="157"/>
    </row>
    <row r="3537" spans="1:19" s="158" customFormat="1" x14ac:dyDescent="0.2">
      <c r="A3537" s="157"/>
      <c r="E3537" s="159"/>
      <c r="F3537" s="159"/>
      <c r="G3537" s="160"/>
      <c r="H3537" s="159"/>
      <c r="I3537" s="159"/>
      <c r="K3537" s="161"/>
      <c r="S3537" s="157"/>
    </row>
    <row r="3538" spans="1:19" s="158" customFormat="1" x14ac:dyDescent="0.2">
      <c r="A3538" s="157"/>
      <c r="E3538" s="159"/>
      <c r="F3538" s="159"/>
      <c r="G3538" s="160"/>
      <c r="H3538" s="159"/>
      <c r="I3538" s="159"/>
      <c r="K3538" s="161"/>
      <c r="S3538" s="157"/>
    </row>
    <row r="3539" spans="1:19" s="158" customFormat="1" x14ac:dyDescent="0.2">
      <c r="A3539" s="157"/>
      <c r="E3539" s="159"/>
      <c r="F3539" s="159"/>
      <c r="G3539" s="160"/>
      <c r="H3539" s="159"/>
      <c r="I3539" s="159"/>
      <c r="K3539" s="161"/>
      <c r="S3539" s="157"/>
    </row>
    <row r="3540" spans="1:19" s="158" customFormat="1" x14ac:dyDescent="0.2">
      <c r="A3540" s="157"/>
      <c r="E3540" s="159"/>
      <c r="F3540" s="159"/>
      <c r="G3540" s="160"/>
      <c r="H3540" s="159"/>
      <c r="I3540" s="159"/>
      <c r="K3540" s="161"/>
      <c r="S3540" s="157"/>
    </row>
    <row r="3541" spans="1:19" s="158" customFormat="1" x14ac:dyDescent="0.2">
      <c r="A3541" s="157"/>
      <c r="E3541" s="159"/>
      <c r="F3541" s="159"/>
      <c r="G3541" s="160"/>
      <c r="H3541" s="159"/>
      <c r="I3541" s="159"/>
      <c r="K3541" s="161"/>
      <c r="S3541" s="157"/>
    </row>
    <row r="3542" spans="1:19" s="158" customFormat="1" x14ac:dyDescent="0.2">
      <c r="A3542" s="157"/>
      <c r="E3542" s="159"/>
      <c r="F3542" s="159"/>
      <c r="G3542" s="160"/>
      <c r="H3542" s="159"/>
      <c r="I3542" s="159"/>
      <c r="K3542" s="161"/>
      <c r="S3542" s="157"/>
    </row>
    <row r="3543" spans="1:19" s="158" customFormat="1" x14ac:dyDescent="0.2">
      <c r="A3543" s="157"/>
      <c r="E3543" s="159"/>
      <c r="F3543" s="159"/>
      <c r="G3543" s="160"/>
      <c r="H3543" s="159"/>
      <c r="I3543" s="159"/>
      <c r="K3543" s="161"/>
      <c r="S3543" s="157"/>
    </row>
    <row r="3544" spans="1:19" s="158" customFormat="1" x14ac:dyDescent="0.2">
      <c r="A3544" s="157"/>
      <c r="E3544" s="159"/>
      <c r="F3544" s="159"/>
      <c r="G3544" s="160"/>
      <c r="H3544" s="159"/>
      <c r="I3544" s="159"/>
      <c r="K3544" s="161"/>
      <c r="S3544" s="157"/>
    </row>
    <row r="3545" spans="1:19" s="158" customFormat="1" x14ac:dyDescent="0.2">
      <c r="A3545" s="157"/>
      <c r="E3545" s="159"/>
      <c r="F3545" s="159"/>
      <c r="G3545" s="160"/>
      <c r="H3545" s="159"/>
      <c r="I3545" s="159"/>
      <c r="K3545" s="161"/>
      <c r="S3545" s="157"/>
    </row>
    <row r="3546" spans="1:19" s="158" customFormat="1" x14ac:dyDescent="0.2">
      <c r="A3546" s="157"/>
      <c r="E3546" s="159"/>
      <c r="F3546" s="159"/>
      <c r="G3546" s="160"/>
      <c r="H3546" s="159"/>
      <c r="I3546" s="159"/>
      <c r="K3546" s="161"/>
      <c r="S3546" s="157"/>
    </row>
    <row r="3547" spans="1:19" s="158" customFormat="1" x14ac:dyDescent="0.2">
      <c r="A3547" s="157"/>
      <c r="E3547" s="159"/>
      <c r="F3547" s="159"/>
      <c r="G3547" s="160"/>
      <c r="H3547" s="159"/>
      <c r="I3547" s="159"/>
      <c r="K3547" s="161"/>
      <c r="S3547" s="157"/>
    </row>
    <row r="3548" spans="1:19" s="158" customFormat="1" x14ac:dyDescent="0.2">
      <c r="A3548" s="157"/>
      <c r="E3548" s="159"/>
      <c r="F3548" s="159"/>
      <c r="G3548" s="160"/>
      <c r="H3548" s="159"/>
      <c r="I3548" s="159"/>
      <c r="K3548" s="161"/>
      <c r="S3548" s="157"/>
    </row>
    <row r="3549" spans="1:19" s="158" customFormat="1" x14ac:dyDescent="0.2">
      <c r="A3549" s="157"/>
      <c r="E3549" s="159"/>
      <c r="F3549" s="159"/>
      <c r="G3549" s="160"/>
      <c r="H3549" s="159"/>
      <c r="I3549" s="159"/>
      <c r="K3549" s="161"/>
      <c r="S3549" s="157"/>
    </row>
    <row r="3550" spans="1:19" s="158" customFormat="1" x14ac:dyDescent="0.2">
      <c r="A3550" s="157"/>
      <c r="E3550" s="159"/>
      <c r="F3550" s="159"/>
      <c r="G3550" s="160"/>
      <c r="H3550" s="159"/>
      <c r="I3550" s="159"/>
      <c r="K3550" s="161"/>
      <c r="S3550" s="157"/>
    </row>
    <row r="3551" spans="1:19" s="158" customFormat="1" x14ac:dyDescent="0.2">
      <c r="A3551" s="157"/>
      <c r="E3551" s="159"/>
      <c r="F3551" s="159"/>
      <c r="G3551" s="160"/>
      <c r="H3551" s="159"/>
      <c r="I3551" s="159"/>
      <c r="K3551" s="161"/>
      <c r="S3551" s="157"/>
    </row>
    <row r="3552" spans="1:19" s="158" customFormat="1" x14ac:dyDescent="0.2">
      <c r="A3552" s="157"/>
      <c r="E3552" s="159"/>
      <c r="F3552" s="159"/>
      <c r="G3552" s="160"/>
      <c r="H3552" s="159"/>
      <c r="I3552" s="159"/>
      <c r="K3552" s="161"/>
      <c r="S3552" s="157"/>
    </row>
    <row r="3553" spans="1:19" s="158" customFormat="1" x14ac:dyDescent="0.2">
      <c r="A3553" s="157"/>
      <c r="E3553" s="159"/>
      <c r="F3553" s="159"/>
      <c r="G3553" s="160"/>
      <c r="H3553" s="159"/>
      <c r="I3553" s="159"/>
      <c r="K3553" s="161"/>
      <c r="S3553" s="157"/>
    </row>
    <row r="3554" spans="1:19" s="158" customFormat="1" x14ac:dyDescent="0.2">
      <c r="A3554" s="157"/>
      <c r="E3554" s="159"/>
      <c r="F3554" s="159"/>
      <c r="G3554" s="160"/>
      <c r="H3554" s="159"/>
      <c r="I3554" s="159"/>
      <c r="K3554" s="161"/>
      <c r="S3554" s="157"/>
    </row>
    <row r="3555" spans="1:19" s="158" customFormat="1" x14ac:dyDescent="0.2">
      <c r="A3555" s="157"/>
      <c r="E3555" s="159"/>
      <c r="F3555" s="159"/>
      <c r="G3555" s="160"/>
      <c r="H3555" s="159"/>
      <c r="I3555" s="159"/>
      <c r="K3555" s="161"/>
      <c r="S3555" s="157"/>
    </row>
    <row r="3556" spans="1:19" s="158" customFormat="1" x14ac:dyDescent="0.2">
      <c r="A3556" s="157"/>
      <c r="E3556" s="159"/>
      <c r="F3556" s="159"/>
      <c r="G3556" s="160"/>
      <c r="H3556" s="159"/>
      <c r="I3556" s="159"/>
      <c r="K3556" s="161"/>
      <c r="S3556" s="157"/>
    </row>
    <row r="3557" spans="1:19" s="158" customFormat="1" x14ac:dyDescent="0.2">
      <c r="A3557" s="157"/>
      <c r="E3557" s="159"/>
      <c r="F3557" s="159"/>
      <c r="G3557" s="160"/>
      <c r="H3557" s="159"/>
      <c r="I3557" s="159"/>
      <c r="K3557" s="161"/>
      <c r="S3557" s="157"/>
    </row>
    <row r="3558" spans="1:19" s="158" customFormat="1" x14ac:dyDescent="0.2">
      <c r="A3558" s="157"/>
      <c r="E3558" s="159"/>
      <c r="F3558" s="159"/>
      <c r="G3558" s="160"/>
      <c r="H3558" s="159"/>
      <c r="I3558" s="159"/>
      <c r="K3558" s="161"/>
      <c r="S3558" s="157"/>
    </row>
    <row r="3559" spans="1:19" s="158" customFormat="1" x14ac:dyDescent="0.2">
      <c r="A3559" s="157"/>
      <c r="E3559" s="159"/>
      <c r="F3559" s="159"/>
      <c r="G3559" s="160"/>
      <c r="H3559" s="159"/>
      <c r="I3559" s="159"/>
      <c r="K3559" s="161"/>
      <c r="S3559" s="157"/>
    </row>
    <row r="3560" spans="1:19" s="158" customFormat="1" x14ac:dyDescent="0.2">
      <c r="A3560" s="157"/>
      <c r="E3560" s="159"/>
      <c r="F3560" s="159"/>
      <c r="G3560" s="160"/>
      <c r="H3560" s="159"/>
      <c r="I3560" s="159"/>
      <c r="K3560" s="161"/>
      <c r="S3560" s="157"/>
    </row>
    <row r="3561" spans="1:19" s="158" customFormat="1" x14ac:dyDescent="0.2">
      <c r="A3561" s="157"/>
      <c r="E3561" s="159"/>
      <c r="F3561" s="159"/>
      <c r="G3561" s="160"/>
      <c r="H3561" s="159"/>
      <c r="I3561" s="159"/>
      <c r="K3561" s="161"/>
      <c r="S3561" s="157"/>
    </row>
    <row r="3562" spans="1:19" s="158" customFormat="1" x14ac:dyDescent="0.2">
      <c r="A3562" s="157"/>
      <c r="E3562" s="159"/>
      <c r="F3562" s="159"/>
      <c r="G3562" s="160"/>
      <c r="H3562" s="159"/>
      <c r="I3562" s="159"/>
      <c r="K3562" s="161"/>
      <c r="S3562" s="157"/>
    </row>
    <row r="3563" spans="1:19" s="158" customFormat="1" x14ac:dyDescent="0.2">
      <c r="A3563" s="157"/>
      <c r="E3563" s="159"/>
      <c r="F3563" s="159"/>
      <c r="G3563" s="160"/>
      <c r="H3563" s="159"/>
      <c r="I3563" s="159"/>
      <c r="K3563" s="161"/>
      <c r="S3563" s="157"/>
    </row>
    <row r="3564" spans="1:19" s="158" customFormat="1" x14ac:dyDescent="0.2">
      <c r="A3564" s="157"/>
      <c r="E3564" s="159"/>
      <c r="F3564" s="159"/>
      <c r="G3564" s="160"/>
      <c r="H3564" s="159"/>
      <c r="I3564" s="159"/>
      <c r="K3564" s="161"/>
      <c r="S3564" s="157"/>
    </row>
    <row r="3565" spans="1:19" s="158" customFormat="1" x14ac:dyDescent="0.2">
      <c r="A3565" s="157"/>
      <c r="E3565" s="159"/>
      <c r="F3565" s="159"/>
      <c r="G3565" s="160"/>
      <c r="H3565" s="159"/>
      <c r="I3565" s="159"/>
      <c r="K3565" s="161"/>
      <c r="S3565" s="157"/>
    </row>
    <row r="3566" spans="1:19" s="158" customFormat="1" x14ac:dyDescent="0.2">
      <c r="A3566" s="157"/>
      <c r="E3566" s="159"/>
      <c r="F3566" s="159"/>
      <c r="G3566" s="160"/>
      <c r="H3566" s="159"/>
      <c r="I3566" s="159"/>
      <c r="K3566" s="161"/>
      <c r="S3566" s="157"/>
    </row>
    <row r="3567" spans="1:19" s="158" customFormat="1" x14ac:dyDescent="0.2">
      <c r="A3567" s="157"/>
      <c r="E3567" s="159"/>
      <c r="F3567" s="159"/>
      <c r="G3567" s="160"/>
      <c r="H3567" s="159"/>
      <c r="I3567" s="159"/>
      <c r="K3567" s="161"/>
      <c r="S3567" s="157"/>
    </row>
    <row r="3568" spans="1:19" s="158" customFormat="1" x14ac:dyDescent="0.2">
      <c r="A3568" s="157"/>
      <c r="E3568" s="159"/>
      <c r="F3568" s="159"/>
      <c r="G3568" s="160"/>
      <c r="H3568" s="159"/>
      <c r="I3568" s="159"/>
      <c r="K3568" s="161"/>
      <c r="S3568" s="157"/>
    </row>
    <row r="3569" spans="1:19" s="158" customFormat="1" x14ac:dyDescent="0.2">
      <c r="A3569" s="157"/>
      <c r="E3569" s="159"/>
      <c r="F3569" s="159"/>
      <c r="G3569" s="160"/>
      <c r="H3569" s="159"/>
      <c r="I3569" s="159"/>
      <c r="K3569" s="161"/>
      <c r="S3569" s="157"/>
    </row>
    <row r="3570" spans="1:19" s="158" customFormat="1" x14ac:dyDescent="0.2">
      <c r="A3570" s="157"/>
      <c r="E3570" s="159"/>
      <c r="F3570" s="159"/>
      <c r="G3570" s="160"/>
      <c r="H3570" s="159"/>
      <c r="I3570" s="159"/>
      <c r="K3570" s="161"/>
      <c r="S3570" s="157"/>
    </row>
    <row r="3571" spans="1:19" s="158" customFormat="1" x14ac:dyDescent="0.2">
      <c r="A3571" s="157"/>
      <c r="E3571" s="159"/>
      <c r="F3571" s="159"/>
      <c r="G3571" s="160"/>
      <c r="H3571" s="159"/>
      <c r="I3571" s="159"/>
      <c r="K3571" s="161"/>
      <c r="S3571" s="157"/>
    </row>
    <row r="3572" spans="1:19" s="158" customFormat="1" x14ac:dyDescent="0.2">
      <c r="A3572" s="157"/>
      <c r="E3572" s="159"/>
      <c r="F3572" s="159"/>
      <c r="G3572" s="160"/>
      <c r="H3572" s="159"/>
      <c r="I3572" s="159"/>
      <c r="K3572" s="161"/>
      <c r="S3572" s="157"/>
    </row>
    <row r="3573" spans="1:19" s="158" customFormat="1" x14ac:dyDescent="0.2">
      <c r="A3573" s="157"/>
      <c r="E3573" s="159"/>
      <c r="F3573" s="159"/>
      <c r="G3573" s="160"/>
      <c r="H3573" s="159"/>
      <c r="I3573" s="159"/>
      <c r="K3573" s="161"/>
      <c r="S3573" s="157"/>
    </row>
    <row r="3574" spans="1:19" s="158" customFormat="1" x14ac:dyDescent="0.2">
      <c r="A3574" s="157"/>
      <c r="E3574" s="159"/>
      <c r="F3574" s="159"/>
      <c r="G3574" s="160"/>
      <c r="H3574" s="159"/>
      <c r="I3574" s="159"/>
      <c r="K3574" s="161"/>
      <c r="S3574" s="157"/>
    </row>
    <row r="3575" spans="1:19" s="158" customFormat="1" x14ac:dyDescent="0.2">
      <c r="A3575" s="157"/>
      <c r="E3575" s="159"/>
      <c r="F3575" s="159"/>
      <c r="G3575" s="160"/>
      <c r="H3575" s="159"/>
      <c r="I3575" s="159"/>
      <c r="K3575" s="161"/>
      <c r="S3575" s="157"/>
    </row>
    <row r="3576" spans="1:19" s="158" customFormat="1" x14ac:dyDescent="0.2">
      <c r="A3576" s="157"/>
      <c r="E3576" s="159"/>
      <c r="F3576" s="159"/>
      <c r="G3576" s="160"/>
      <c r="H3576" s="159"/>
      <c r="I3576" s="159"/>
      <c r="K3576" s="161"/>
      <c r="S3576" s="157"/>
    </row>
    <row r="3577" spans="1:19" s="158" customFormat="1" x14ac:dyDescent="0.2">
      <c r="A3577" s="157"/>
      <c r="E3577" s="159"/>
      <c r="F3577" s="159"/>
      <c r="G3577" s="160"/>
      <c r="H3577" s="159"/>
      <c r="I3577" s="159"/>
      <c r="K3577" s="161"/>
      <c r="S3577" s="157"/>
    </row>
    <row r="3578" spans="1:19" s="158" customFormat="1" x14ac:dyDescent="0.2">
      <c r="A3578" s="157"/>
      <c r="E3578" s="159"/>
      <c r="F3578" s="159"/>
      <c r="G3578" s="160"/>
      <c r="H3578" s="159"/>
      <c r="I3578" s="159"/>
      <c r="K3578" s="161"/>
      <c r="S3578" s="157"/>
    </row>
    <row r="3579" spans="1:19" s="158" customFormat="1" x14ac:dyDescent="0.2">
      <c r="A3579" s="157"/>
      <c r="E3579" s="159"/>
      <c r="F3579" s="159"/>
      <c r="G3579" s="160"/>
      <c r="H3579" s="159"/>
      <c r="I3579" s="159"/>
      <c r="K3579" s="161"/>
      <c r="S3579" s="157"/>
    </row>
    <row r="3580" spans="1:19" s="158" customFormat="1" x14ac:dyDescent="0.2">
      <c r="A3580" s="157"/>
      <c r="E3580" s="159"/>
      <c r="F3580" s="159"/>
      <c r="G3580" s="160"/>
      <c r="H3580" s="159"/>
      <c r="I3580" s="159"/>
      <c r="K3580" s="161"/>
      <c r="S3580" s="157"/>
    </row>
    <row r="3581" spans="1:19" s="158" customFormat="1" x14ac:dyDescent="0.2">
      <c r="A3581" s="157"/>
      <c r="E3581" s="159"/>
      <c r="F3581" s="159"/>
      <c r="G3581" s="160"/>
      <c r="H3581" s="159"/>
      <c r="I3581" s="159"/>
      <c r="K3581" s="161"/>
      <c r="S3581" s="157"/>
    </row>
    <row r="3582" spans="1:19" s="158" customFormat="1" x14ac:dyDescent="0.2">
      <c r="A3582" s="157"/>
      <c r="E3582" s="159"/>
      <c r="F3582" s="159"/>
      <c r="G3582" s="160"/>
      <c r="H3582" s="159"/>
      <c r="I3582" s="159"/>
      <c r="K3582" s="161"/>
      <c r="S3582" s="157"/>
    </row>
    <row r="3583" spans="1:19" s="158" customFormat="1" x14ac:dyDescent="0.2">
      <c r="A3583" s="157"/>
      <c r="E3583" s="159"/>
      <c r="F3583" s="159"/>
      <c r="G3583" s="160"/>
      <c r="H3583" s="159"/>
      <c r="I3583" s="159"/>
      <c r="K3583" s="161"/>
      <c r="S3583" s="157"/>
    </row>
    <row r="3584" spans="1:19" s="158" customFormat="1" x14ac:dyDescent="0.2">
      <c r="A3584" s="157"/>
      <c r="E3584" s="159"/>
      <c r="F3584" s="159"/>
      <c r="G3584" s="160"/>
      <c r="H3584" s="159"/>
      <c r="I3584" s="159"/>
      <c r="K3584" s="161"/>
      <c r="S3584" s="157"/>
    </row>
    <row r="3585" spans="1:19" s="158" customFormat="1" x14ac:dyDescent="0.2">
      <c r="A3585" s="157"/>
      <c r="E3585" s="159"/>
      <c r="F3585" s="159"/>
      <c r="G3585" s="160"/>
      <c r="H3585" s="159"/>
      <c r="I3585" s="159"/>
      <c r="K3585" s="161"/>
      <c r="S3585" s="157"/>
    </row>
    <row r="3586" spans="1:19" s="158" customFormat="1" x14ac:dyDescent="0.2">
      <c r="A3586" s="157"/>
      <c r="E3586" s="159"/>
      <c r="F3586" s="159"/>
      <c r="G3586" s="160"/>
      <c r="H3586" s="159"/>
      <c r="I3586" s="159"/>
      <c r="K3586" s="161"/>
      <c r="S3586" s="157"/>
    </row>
    <row r="3587" spans="1:19" s="158" customFormat="1" x14ac:dyDescent="0.2">
      <c r="A3587" s="157"/>
      <c r="E3587" s="159"/>
      <c r="F3587" s="159"/>
      <c r="G3587" s="160"/>
      <c r="H3587" s="159"/>
      <c r="I3587" s="159"/>
      <c r="K3587" s="161"/>
      <c r="S3587" s="157"/>
    </row>
    <row r="3588" spans="1:19" s="158" customFormat="1" x14ac:dyDescent="0.2">
      <c r="A3588" s="157"/>
      <c r="E3588" s="159"/>
      <c r="F3588" s="159"/>
      <c r="G3588" s="160"/>
      <c r="H3588" s="159"/>
      <c r="I3588" s="159"/>
      <c r="K3588" s="161"/>
      <c r="S3588" s="157"/>
    </row>
    <row r="3589" spans="1:19" s="158" customFormat="1" x14ac:dyDescent="0.2">
      <c r="A3589" s="157"/>
      <c r="E3589" s="159"/>
      <c r="F3589" s="159"/>
      <c r="G3589" s="160"/>
      <c r="H3589" s="159"/>
      <c r="I3589" s="159"/>
      <c r="K3589" s="161"/>
      <c r="S3589" s="157"/>
    </row>
    <row r="3590" spans="1:19" s="158" customFormat="1" x14ac:dyDescent="0.2">
      <c r="A3590" s="157"/>
      <c r="E3590" s="159"/>
      <c r="F3590" s="159"/>
      <c r="G3590" s="160"/>
      <c r="H3590" s="159"/>
      <c r="I3590" s="159"/>
      <c r="K3590" s="161"/>
      <c r="S3590" s="157"/>
    </row>
    <row r="3591" spans="1:19" s="158" customFormat="1" x14ac:dyDescent="0.2">
      <c r="A3591" s="157"/>
      <c r="E3591" s="159"/>
      <c r="F3591" s="159"/>
      <c r="G3591" s="160"/>
      <c r="H3591" s="159"/>
      <c r="I3591" s="159"/>
      <c r="K3591" s="161"/>
      <c r="S3591" s="157"/>
    </row>
    <row r="3592" spans="1:19" s="158" customFormat="1" x14ac:dyDescent="0.2">
      <c r="A3592" s="157"/>
      <c r="E3592" s="159"/>
      <c r="F3592" s="159"/>
      <c r="G3592" s="160"/>
      <c r="H3592" s="159"/>
      <c r="I3592" s="159"/>
      <c r="K3592" s="161"/>
      <c r="S3592" s="157"/>
    </row>
    <row r="3593" spans="1:19" s="158" customFormat="1" x14ac:dyDescent="0.2">
      <c r="A3593" s="157"/>
      <c r="E3593" s="159"/>
      <c r="F3593" s="159"/>
      <c r="G3593" s="160"/>
      <c r="H3593" s="159"/>
      <c r="I3593" s="159"/>
      <c r="K3593" s="161"/>
      <c r="S3593" s="157"/>
    </row>
    <row r="3594" spans="1:19" s="158" customFormat="1" x14ac:dyDescent="0.2">
      <c r="A3594" s="157"/>
      <c r="E3594" s="159"/>
      <c r="F3594" s="159"/>
      <c r="G3594" s="160"/>
      <c r="H3594" s="159"/>
      <c r="I3594" s="159"/>
      <c r="K3594" s="161"/>
      <c r="S3594" s="157"/>
    </row>
    <row r="3595" spans="1:19" s="158" customFormat="1" x14ac:dyDescent="0.2">
      <c r="A3595" s="157"/>
      <c r="E3595" s="159"/>
      <c r="F3595" s="159"/>
      <c r="G3595" s="160"/>
      <c r="H3595" s="159"/>
      <c r="I3595" s="159"/>
      <c r="K3595" s="161"/>
      <c r="S3595" s="157"/>
    </row>
    <row r="3596" spans="1:19" s="158" customFormat="1" x14ac:dyDescent="0.2">
      <c r="A3596" s="157"/>
      <c r="E3596" s="159"/>
      <c r="F3596" s="159"/>
      <c r="G3596" s="160"/>
      <c r="H3596" s="159"/>
      <c r="I3596" s="159"/>
      <c r="K3596" s="161"/>
      <c r="S3596" s="157"/>
    </row>
    <row r="3597" spans="1:19" s="158" customFormat="1" x14ac:dyDescent="0.2">
      <c r="A3597" s="157"/>
      <c r="E3597" s="159"/>
      <c r="F3597" s="159"/>
      <c r="G3597" s="160"/>
      <c r="H3597" s="159"/>
      <c r="I3597" s="159"/>
      <c r="K3597" s="161"/>
      <c r="S3597" s="157"/>
    </row>
    <row r="3598" spans="1:19" s="158" customFormat="1" x14ac:dyDescent="0.2">
      <c r="A3598" s="157"/>
      <c r="E3598" s="159"/>
      <c r="F3598" s="159"/>
      <c r="G3598" s="160"/>
      <c r="H3598" s="159"/>
      <c r="I3598" s="159"/>
      <c r="K3598" s="161"/>
      <c r="S3598" s="157"/>
    </row>
    <row r="3599" spans="1:19" s="158" customFormat="1" x14ac:dyDescent="0.2">
      <c r="A3599" s="157"/>
      <c r="E3599" s="159"/>
      <c r="F3599" s="159"/>
      <c r="G3599" s="160"/>
      <c r="H3599" s="159"/>
      <c r="I3599" s="159"/>
      <c r="K3599" s="161"/>
      <c r="S3599" s="157"/>
    </row>
    <row r="3600" spans="1:19" s="158" customFormat="1" x14ac:dyDescent="0.2">
      <c r="A3600" s="157"/>
      <c r="E3600" s="159"/>
      <c r="F3600" s="159"/>
      <c r="G3600" s="160"/>
      <c r="H3600" s="159"/>
      <c r="I3600" s="159"/>
      <c r="K3600" s="161"/>
      <c r="S3600" s="157"/>
    </row>
    <row r="3601" spans="1:19" s="158" customFormat="1" x14ac:dyDescent="0.2">
      <c r="A3601" s="157"/>
      <c r="E3601" s="159"/>
      <c r="F3601" s="159"/>
      <c r="G3601" s="160"/>
      <c r="H3601" s="159"/>
      <c r="I3601" s="159"/>
      <c r="K3601" s="161"/>
      <c r="S3601" s="157"/>
    </row>
    <row r="3602" spans="1:19" s="158" customFormat="1" x14ac:dyDescent="0.2">
      <c r="A3602" s="157"/>
      <c r="E3602" s="159"/>
      <c r="F3602" s="159"/>
      <c r="G3602" s="160"/>
      <c r="H3602" s="159"/>
      <c r="I3602" s="159"/>
      <c r="K3602" s="161"/>
      <c r="S3602" s="157"/>
    </row>
    <row r="3603" spans="1:19" s="158" customFormat="1" x14ac:dyDescent="0.2">
      <c r="A3603" s="157"/>
      <c r="E3603" s="159"/>
      <c r="F3603" s="159"/>
      <c r="G3603" s="160"/>
      <c r="H3603" s="159"/>
      <c r="I3603" s="159"/>
      <c r="K3603" s="161"/>
      <c r="S3603" s="157"/>
    </row>
    <row r="3604" spans="1:19" s="158" customFormat="1" x14ac:dyDescent="0.2">
      <c r="A3604" s="157"/>
      <c r="E3604" s="159"/>
      <c r="F3604" s="159"/>
      <c r="G3604" s="160"/>
      <c r="H3604" s="159"/>
      <c r="I3604" s="159"/>
      <c r="K3604" s="161"/>
      <c r="S3604" s="157"/>
    </row>
    <row r="3605" spans="1:19" s="158" customFormat="1" x14ac:dyDescent="0.2">
      <c r="A3605" s="157"/>
      <c r="E3605" s="159"/>
      <c r="F3605" s="159"/>
      <c r="G3605" s="160"/>
      <c r="H3605" s="159"/>
      <c r="I3605" s="159"/>
      <c r="K3605" s="161"/>
      <c r="S3605" s="157"/>
    </row>
    <row r="3606" spans="1:19" s="158" customFormat="1" x14ac:dyDescent="0.2">
      <c r="A3606" s="157"/>
      <c r="E3606" s="159"/>
      <c r="F3606" s="159"/>
      <c r="G3606" s="160"/>
      <c r="H3606" s="159"/>
      <c r="I3606" s="159"/>
      <c r="K3606" s="161"/>
      <c r="S3606" s="157"/>
    </row>
    <row r="3607" spans="1:19" s="158" customFormat="1" x14ac:dyDescent="0.2">
      <c r="A3607" s="157"/>
      <c r="E3607" s="159"/>
      <c r="F3607" s="159"/>
      <c r="G3607" s="160"/>
      <c r="H3607" s="159"/>
      <c r="I3607" s="159"/>
      <c r="K3607" s="161"/>
      <c r="S3607" s="157"/>
    </row>
    <row r="3608" spans="1:19" s="158" customFormat="1" x14ac:dyDescent="0.2">
      <c r="A3608" s="157"/>
      <c r="E3608" s="159"/>
      <c r="F3608" s="159"/>
      <c r="G3608" s="160"/>
      <c r="H3608" s="159"/>
      <c r="I3608" s="159"/>
      <c r="K3608" s="161"/>
      <c r="S3608" s="157"/>
    </row>
    <row r="3609" spans="1:19" s="158" customFormat="1" x14ac:dyDescent="0.2">
      <c r="A3609" s="157"/>
      <c r="E3609" s="159"/>
      <c r="F3609" s="159"/>
      <c r="G3609" s="160"/>
      <c r="H3609" s="159"/>
      <c r="I3609" s="159"/>
      <c r="K3609" s="161"/>
      <c r="S3609" s="157"/>
    </row>
    <row r="3610" spans="1:19" s="158" customFormat="1" x14ac:dyDescent="0.2">
      <c r="A3610" s="157"/>
      <c r="E3610" s="159"/>
      <c r="F3610" s="159"/>
      <c r="G3610" s="160"/>
      <c r="H3610" s="159"/>
      <c r="I3610" s="159"/>
      <c r="K3610" s="161"/>
      <c r="S3610" s="157"/>
    </row>
    <row r="3611" spans="1:19" s="158" customFormat="1" x14ac:dyDescent="0.2">
      <c r="A3611" s="157"/>
      <c r="E3611" s="159"/>
      <c r="F3611" s="159"/>
      <c r="G3611" s="160"/>
      <c r="H3611" s="159"/>
      <c r="I3611" s="159"/>
      <c r="K3611" s="161"/>
      <c r="S3611" s="157"/>
    </row>
    <row r="3612" spans="1:19" s="158" customFormat="1" x14ac:dyDescent="0.2">
      <c r="A3612" s="157"/>
      <c r="E3612" s="159"/>
      <c r="F3612" s="159"/>
      <c r="G3612" s="160"/>
      <c r="H3612" s="159"/>
      <c r="I3612" s="159"/>
      <c r="K3612" s="161"/>
      <c r="S3612" s="157"/>
    </row>
    <row r="3613" spans="1:19" s="158" customFormat="1" x14ac:dyDescent="0.2">
      <c r="A3613" s="157"/>
      <c r="E3613" s="159"/>
      <c r="F3613" s="159"/>
      <c r="G3613" s="160"/>
      <c r="H3613" s="159"/>
      <c r="I3613" s="159"/>
      <c r="K3613" s="161"/>
      <c r="S3613" s="157"/>
    </row>
    <row r="3614" spans="1:19" s="158" customFormat="1" x14ac:dyDescent="0.2">
      <c r="A3614" s="157"/>
      <c r="E3614" s="159"/>
      <c r="F3614" s="159"/>
      <c r="G3614" s="160"/>
      <c r="H3614" s="159"/>
      <c r="I3614" s="159"/>
      <c r="K3614" s="161"/>
      <c r="S3614" s="157"/>
    </row>
    <row r="3615" spans="1:19" s="158" customFormat="1" x14ac:dyDescent="0.2">
      <c r="A3615" s="157"/>
      <c r="E3615" s="159"/>
      <c r="F3615" s="159"/>
      <c r="G3615" s="160"/>
      <c r="H3615" s="159"/>
      <c r="I3615" s="159"/>
      <c r="K3615" s="161"/>
      <c r="S3615" s="157"/>
    </row>
    <row r="3616" spans="1:19" s="158" customFormat="1" x14ac:dyDescent="0.2">
      <c r="A3616" s="157"/>
      <c r="E3616" s="159"/>
      <c r="F3616" s="159"/>
      <c r="G3616" s="160"/>
      <c r="H3616" s="159"/>
      <c r="I3616" s="159"/>
      <c r="K3616" s="161"/>
      <c r="S3616" s="157"/>
    </row>
    <row r="3617" spans="1:19" s="158" customFormat="1" x14ac:dyDescent="0.2">
      <c r="A3617" s="157"/>
      <c r="E3617" s="159"/>
      <c r="F3617" s="159"/>
      <c r="G3617" s="160"/>
      <c r="H3617" s="159"/>
      <c r="I3617" s="159"/>
      <c r="K3617" s="161"/>
      <c r="S3617" s="157"/>
    </row>
    <row r="3618" spans="1:19" s="158" customFormat="1" x14ac:dyDescent="0.2">
      <c r="A3618" s="157"/>
      <c r="E3618" s="159"/>
      <c r="F3618" s="159"/>
      <c r="G3618" s="160"/>
      <c r="H3618" s="159"/>
      <c r="I3618" s="159"/>
      <c r="K3618" s="161"/>
      <c r="S3618" s="157"/>
    </row>
    <row r="3619" spans="1:19" s="158" customFormat="1" x14ac:dyDescent="0.2">
      <c r="A3619" s="157"/>
      <c r="E3619" s="159"/>
      <c r="F3619" s="159"/>
      <c r="G3619" s="160"/>
      <c r="H3619" s="159"/>
      <c r="I3619" s="159"/>
      <c r="K3619" s="161"/>
      <c r="S3619" s="157"/>
    </row>
    <row r="3620" spans="1:19" s="158" customFormat="1" x14ac:dyDescent="0.2">
      <c r="A3620" s="157"/>
      <c r="E3620" s="159"/>
      <c r="F3620" s="159"/>
      <c r="G3620" s="160"/>
      <c r="H3620" s="159"/>
      <c r="I3620" s="159"/>
      <c r="K3620" s="161"/>
      <c r="S3620" s="157"/>
    </row>
    <row r="3621" spans="1:19" s="158" customFormat="1" x14ac:dyDescent="0.2">
      <c r="A3621" s="157"/>
      <c r="E3621" s="159"/>
      <c r="F3621" s="159"/>
      <c r="G3621" s="160"/>
      <c r="H3621" s="159"/>
      <c r="I3621" s="159"/>
      <c r="K3621" s="161"/>
      <c r="S3621" s="157"/>
    </row>
    <row r="3622" spans="1:19" s="158" customFormat="1" x14ac:dyDescent="0.2">
      <c r="A3622" s="157"/>
      <c r="E3622" s="159"/>
      <c r="F3622" s="159"/>
      <c r="G3622" s="160"/>
      <c r="H3622" s="159"/>
      <c r="I3622" s="159"/>
      <c r="K3622" s="161"/>
      <c r="S3622" s="157"/>
    </row>
    <row r="3623" spans="1:19" s="158" customFormat="1" x14ac:dyDescent="0.2">
      <c r="A3623" s="157"/>
      <c r="E3623" s="159"/>
      <c r="F3623" s="159"/>
      <c r="G3623" s="160"/>
      <c r="H3623" s="159"/>
      <c r="I3623" s="159"/>
      <c r="K3623" s="161"/>
      <c r="S3623" s="157"/>
    </row>
    <row r="3624" spans="1:19" s="158" customFormat="1" x14ac:dyDescent="0.2">
      <c r="A3624" s="157"/>
      <c r="E3624" s="159"/>
      <c r="F3624" s="159"/>
      <c r="G3624" s="160"/>
      <c r="H3624" s="159"/>
      <c r="I3624" s="159"/>
      <c r="K3624" s="161"/>
      <c r="S3624" s="157"/>
    </row>
    <row r="3625" spans="1:19" s="158" customFormat="1" x14ac:dyDescent="0.2">
      <c r="A3625" s="157"/>
      <c r="E3625" s="159"/>
      <c r="F3625" s="159"/>
      <c r="G3625" s="160"/>
      <c r="H3625" s="159"/>
      <c r="I3625" s="159"/>
      <c r="K3625" s="161"/>
      <c r="S3625" s="157"/>
    </row>
    <row r="3626" spans="1:19" s="158" customFormat="1" x14ac:dyDescent="0.2">
      <c r="A3626" s="157"/>
      <c r="E3626" s="159"/>
      <c r="F3626" s="159"/>
      <c r="G3626" s="160"/>
      <c r="H3626" s="159"/>
      <c r="I3626" s="159"/>
      <c r="K3626" s="161"/>
      <c r="S3626" s="157"/>
    </row>
    <row r="3627" spans="1:19" s="158" customFormat="1" x14ac:dyDescent="0.2">
      <c r="A3627" s="157"/>
      <c r="E3627" s="159"/>
      <c r="F3627" s="159"/>
      <c r="G3627" s="160"/>
      <c r="H3627" s="159"/>
      <c r="I3627" s="159"/>
      <c r="K3627" s="161"/>
      <c r="S3627" s="157"/>
    </row>
    <row r="3628" spans="1:19" s="158" customFormat="1" x14ac:dyDescent="0.2">
      <c r="A3628" s="157"/>
      <c r="E3628" s="159"/>
      <c r="F3628" s="159"/>
      <c r="G3628" s="160"/>
      <c r="H3628" s="159"/>
      <c r="I3628" s="159"/>
      <c r="K3628" s="161"/>
      <c r="S3628" s="157"/>
    </row>
    <row r="3629" spans="1:19" s="158" customFormat="1" x14ac:dyDescent="0.2">
      <c r="A3629" s="157"/>
      <c r="E3629" s="159"/>
      <c r="F3629" s="159"/>
      <c r="G3629" s="160"/>
      <c r="H3629" s="159"/>
      <c r="I3629" s="159"/>
      <c r="K3629" s="161"/>
      <c r="S3629" s="157"/>
    </row>
    <row r="3630" spans="1:19" s="158" customFormat="1" x14ac:dyDescent="0.2">
      <c r="A3630" s="157"/>
      <c r="E3630" s="159"/>
      <c r="F3630" s="159"/>
      <c r="G3630" s="160"/>
      <c r="H3630" s="159"/>
      <c r="I3630" s="159"/>
      <c r="K3630" s="161"/>
      <c r="S3630" s="157"/>
    </row>
    <row r="3631" spans="1:19" s="158" customFormat="1" x14ac:dyDescent="0.2">
      <c r="A3631" s="157"/>
      <c r="E3631" s="159"/>
      <c r="F3631" s="159"/>
      <c r="G3631" s="160"/>
      <c r="H3631" s="159"/>
      <c r="I3631" s="159"/>
      <c r="K3631" s="161"/>
      <c r="S3631" s="157"/>
    </row>
    <row r="3632" spans="1:19" s="158" customFormat="1" x14ac:dyDescent="0.2">
      <c r="A3632" s="157"/>
      <c r="E3632" s="159"/>
      <c r="F3632" s="159"/>
      <c r="G3632" s="160"/>
      <c r="H3632" s="159"/>
      <c r="I3632" s="159"/>
      <c r="K3632" s="161"/>
      <c r="S3632" s="157"/>
    </row>
    <row r="3633" spans="1:19" s="158" customFormat="1" x14ac:dyDescent="0.2">
      <c r="A3633" s="157"/>
      <c r="E3633" s="159"/>
      <c r="F3633" s="159"/>
      <c r="G3633" s="160"/>
      <c r="H3633" s="159"/>
      <c r="I3633" s="159"/>
      <c r="K3633" s="161"/>
      <c r="S3633" s="157"/>
    </row>
    <row r="3634" spans="1:19" s="158" customFormat="1" x14ac:dyDescent="0.2">
      <c r="A3634" s="157"/>
      <c r="E3634" s="159"/>
      <c r="F3634" s="159"/>
      <c r="G3634" s="160"/>
      <c r="H3634" s="159"/>
      <c r="I3634" s="159"/>
      <c r="K3634" s="161"/>
      <c r="S3634" s="157"/>
    </row>
    <row r="3635" spans="1:19" s="158" customFormat="1" x14ac:dyDescent="0.2">
      <c r="A3635" s="157"/>
      <c r="E3635" s="159"/>
      <c r="F3635" s="159"/>
      <c r="G3635" s="160"/>
      <c r="H3635" s="159"/>
      <c r="I3635" s="159"/>
      <c r="K3635" s="161"/>
      <c r="S3635" s="157"/>
    </row>
    <row r="3636" spans="1:19" s="158" customFormat="1" x14ac:dyDescent="0.2">
      <c r="A3636" s="157"/>
      <c r="E3636" s="159"/>
      <c r="F3636" s="159"/>
      <c r="G3636" s="160"/>
      <c r="H3636" s="159"/>
      <c r="I3636" s="159"/>
      <c r="K3636" s="161"/>
      <c r="S3636" s="157"/>
    </row>
    <row r="3637" spans="1:19" s="158" customFormat="1" x14ac:dyDescent="0.2">
      <c r="A3637" s="157"/>
      <c r="E3637" s="159"/>
      <c r="F3637" s="159"/>
      <c r="G3637" s="160"/>
      <c r="H3637" s="159"/>
      <c r="I3637" s="159"/>
      <c r="K3637" s="161"/>
      <c r="S3637" s="157"/>
    </row>
    <row r="3638" spans="1:19" s="158" customFormat="1" x14ac:dyDescent="0.2">
      <c r="A3638" s="157"/>
      <c r="E3638" s="159"/>
      <c r="F3638" s="159"/>
      <c r="G3638" s="160"/>
      <c r="H3638" s="159"/>
      <c r="I3638" s="159"/>
      <c r="K3638" s="161"/>
      <c r="S3638" s="157"/>
    </row>
    <row r="3639" spans="1:19" s="158" customFormat="1" x14ac:dyDescent="0.2">
      <c r="A3639" s="157"/>
      <c r="E3639" s="159"/>
      <c r="F3639" s="159"/>
      <c r="G3639" s="160"/>
      <c r="H3639" s="159"/>
      <c r="I3639" s="159"/>
      <c r="K3639" s="161"/>
      <c r="S3639" s="157"/>
    </row>
    <row r="3640" spans="1:19" s="158" customFormat="1" x14ac:dyDescent="0.2">
      <c r="A3640" s="157"/>
      <c r="E3640" s="159"/>
      <c r="F3640" s="159"/>
      <c r="G3640" s="160"/>
      <c r="H3640" s="159"/>
      <c r="I3640" s="159"/>
      <c r="K3640" s="161"/>
      <c r="S3640" s="157"/>
    </row>
    <row r="3641" spans="1:19" s="158" customFormat="1" x14ac:dyDescent="0.2">
      <c r="A3641" s="157"/>
      <c r="E3641" s="159"/>
      <c r="F3641" s="159"/>
      <c r="G3641" s="160"/>
      <c r="H3641" s="159"/>
      <c r="I3641" s="159"/>
      <c r="K3641" s="161"/>
      <c r="S3641" s="157"/>
    </row>
    <row r="3642" spans="1:19" s="158" customFormat="1" x14ac:dyDescent="0.2">
      <c r="A3642" s="157"/>
      <c r="E3642" s="159"/>
      <c r="F3642" s="159"/>
      <c r="G3642" s="160"/>
      <c r="H3642" s="159"/>
      <c r="I3642" s="159"/>
      <c r="K3642" s="161"/>
      <c r="S3642" s="157"/>
    </row>
    <row r="3643" spans="1:19" s="158" customFormat="1" x14ac:dyDescent="0.2">
      <c r="A3643" s="157"/>
      <c r="E3643" s="159"/>
      <c r="F3643" s="159"/>
      <c r="G3643" s="160"/>
      <c r="H3643" s="159"/>
      <c r="I3643" s="159"/>
      <c r="K3643" s="161"/>
      <c r="S3643" s="157"/>
    </row>
    <row r="3644" spans="1:19" s="158" customFormat="1" x14ac:dyDescent="0.2">
      <c r="A3644" s="157"/>
      <c r="E3644" s="159"/>
      <c r="F3644" s="159"/>
      <c r="G3644" s="160"/>
      <c r="H3644" s="159"/>
      <c r="I3644" s="159"/>
      <c r="K3644" s="161"/>
      <c r="S3644" s="157"/>
    </row>
    <row r="3645" spans="1:19" s="158" customFormat="1" x14ac:dyDescent="0.2">
      <c r="A3645" s="157"/>
      <c r="E3645" s="159"/>
      <c r="F3645" s="159"/>
      <c r="G3645" s="160"/>
      <c r="H3645" s="159"/>
      <c r="I3645" s="159"/>
      <c r="K3645" s="161"/>
      <c r="S3645" s="157"/>
    </row>
    <row r="3646" spans="1:19" s="158" customFormat="1" x14ac:dyDescent="0.2">
      <c r="A3646" s="157"/>
      <c r="E3646" s="159"/>
      <c r="F3646" s="159"/>
      <c r="G3646" s="160"/>
      <c r="H3646" s="159"/>
      <c r="I3646" s="159"/>
      <c r="K3646" s="161"/>
      <c r="S3646" s="157"/>
    </row>
    <row r="3647" spans="1:19" s="158" customFormat="1" x14ac:dyDescent="0.2">
      <c r="A3647" s="157"/>
      <c r="E3647" s="159"/>
      <c r="F3647" s="159"/>
      <c r="G3647" s="160"/>
      <c r="H3647" s="159"/>
      <c r="I3647" s="159"/>
      <c r="K3647" s="161"/>
      <c r="S3647" s="157"/>
    </row>
    <row r="3648" spans="1:19" s="158" customFormat="1" x14ac:dyDescent="0.2">
      <c r="A3648" s="157"/>
      <c r="E3648" s="159"/>
      <c r="F3648" s="159"/>
      <c r="G3648" s="160"/>
      <c r="H3648" s="159"/>
      <c r="I3648" s="159"/>
      <c r="K3648" s="161"/>
      <c r="S3648" s="157"/>
    </row>
    <row r="3649" spans="1:19" s="158" customFormat="1" x14ac:dyDescent="0.2">
      <c r="A3649" s="157"/>
      <c r="E3649" s="159"/>
      <c r="F3649" s="159"/>
      <c r="G3649" s="160"/>
      <c r="H3649" s="159"/>
      <c r="I3649" s="159"/>
      <c r="K3649" s="161"/>
      <c r="S3649" s="157"/>
    </row>
    <row r="3650" spans="1:19" s="158" customFormat="1" x14ac:dyDescent="0.2">
      <c r="A3650" s="157"/>
      <c r="E3650" s="159"/>
      <c r="F3650" s="159"/>
      <c r="G3650" s="160"/>
      <c r="H3650" s="159"/>
      <c r="I3650" s="159"/>
      <c r="K3650" s="161"/>
      <c r="S3650" s="157"/>
    </row>
    <row r="3651" spans="1:19" s="158" customFormat="1" x14ac:dyDescent="0.2">
      <c r="A3651" s="157"/>
      <c r="E3651" s="159"/>
      <c r="F3651" s="159"/>
      <c r="G3651" s="160"/>
      <c r="H3651" s="159"/>
      <c r="I3651" s="159"/>
      <c r="K3651" s="161"/>
      <c r="S3651" s="157"/>
    </row>
    <row r="3652" spans="1:19" s="158" customFormat="1" x14ac:dyDescent="0.2">
      <c r="A3652" s="157"/>
      <c r="E3652" s="159"/>
      <c r="F3652" s="159"/>
      <c r="G3652" s="160"/>
      <c r="H3652" s="159"/>
      <c r="I3652" s="159"/>
      <c r="K3652" s="161"/>
      <c r="S3652" s="157"/>
    </row>
    <row r="3653" spans="1:19" s="158" customFormat="1" x14ac:dyDescent="0.2">
      <c r="A3653" s="157"/>
      <c r="E3653" s="159"/>
      <c r="F3653" s="159"/>
      <c r="G3653" s="160"/>
      <c r="H3653" s="159"/>
      <c r="I3653" s="159"/>
      <c r="K3653" s="161"/>
      <c r="S3653" s="157"/>
    </row>
    <row r="3654" spans="1:19" s="158" customFormat="1" x14ac:dyDescent="0.2">
      <c r="A3654" s="157"/>
      <c r="E3654" s="159"/>
      <c r="F3654" s="159"/>
      <c r="G3654" s="160"/>
      <c r="H3654" s="159"/>
      <c r="I3654" s="159"/>
      <c r="K3654" s="161"/>
      <c r="S3654" s="157"/>
    </row>
    <row r="3655" spans="1:19" s="158" customFormat="1" x14ac:dyDescent="0.2">
      <c r="A3655" s="157"/>
      <c r="E3655" s="159"/>
      <c r="F3655" s="159"/>
      <c r="G3655" s="160"/>
      <c r="H3655" s="159"/>
      <c r="I3655" s="159"/>
      <c r="K3655" s="161"/>
      <c r="S3655" s="157"/>
    </row>
    <row r="3656" spans="1:19" s="158" customFormat="1" x14ac:dyDescent="0.2">
      <c r="A3656" s="157"/>
      <c r="E3656" s="159"/>
      <c r="F3656" s="159"/>
      <c r="G3656" s="160"/>
      <c r="H3656" s="159"/>
      <c r="I3656" s="159"/>
      <c r="K3656" s="161"/>
      <c r="S3656" s="157"/>
    </row>
    <row r="3657" spans="1:19" s="158" customFormat="1" x14ac:dyDescent="0.2">
      <c r="A3657" s="157"/>
      <c r="E3657" s="159"/>
      <c r="F3657" s="159"/>
      <c r="G3657" s="160"/>
      <c r="H3657" s="159"/>
      <c r="I3657" s="159"/>
      <c r="K3657" s="161"/>
      <c r="S3657" s="157"/>
    </row>
    <row r="3658" spans="1:19" s="158" customFormat="1" x14ac:dyDescent="0.2">
      <c r="A3658" s="157"/>
      <c r="E3658" s="159"/>
      <c r="F3658" s="159"/>
      <c r="G3658" s="160"/>
      <c r="H3658" s="159"/>
      <c r="I3658" s="159"/>
      <c r="K3658" s="161"/>
      <c r="S3658" s="157"/>
    </row>
    <row r="3659" spans="1:19" s="158" customFormat="1" x14ac:dyDescent="0.2">
      <c r="A3659" s="157"/>
      <c r="E3659" s="159"/>
      <c r="F3659" s="159"/>
      <c r="G3659" s="160"/>
      <c r="H3659" s="159"/>
      <c r="I3659" s="159"/>
      <c r="K3659" s="161"/>
      <c r="S3659" s="157"/>
    </row>
    <row r="3660" spans="1:19" s="158" customFormat="1" x14ac:dyDescent="0.2">
      <c r="A3660" s="157"/>
      <c r="E3660" s="159"/>
      <c r="F3660" s="159"/>
      <c r="G3660" s="160"/>
      <c r="H3660" s="159"/>
      <c r="I3660" s="159"/>
      <c r="K3660" s="161"/>
      <c r="S3660" s="157"/>
    </row>
    <row r="3661" spans="1:19" s="158" customFormat="1" x14ac:dyDescent="0.2">
      <c r="A3661" s="157"/>
      <c r="E3661" s="159"/>
      <c r="F3661" s="159"/>
      <c r="G3661" s="160"/>
      <c r="H3661" s="159"/>
      <c r="I3661" s="159"/>
      <c r="K3661" s="161"/>
      <c r="S3661" s="157"/>
    </row>
    <row r="3662" spans="1:19" s="158" customFormat="1" x14ac:dyDescent="0.2">
      <c r="A3662" s="157"/>
      <c r="E3662" s="159"/>
      <c r="F3662" s="159"/>
      <c r="G3662" s="160"/>
      <c r="H3662" s="159"/>
      <c r="I3662" s="159"/>
      <c r="K3662" s="161"/>
      <c r="S3662" s="157"/>
    </row>
    <row r="3663" spans="1:19" s="158" customFormat="1" x14ac:dyDescent="0.2">
      <c r="A3663" s="157"/>
      <c r="E3663" s="159"/>
      <c r="F3663" s="159"/>
      <c r="G3663" s="160"/>
      <c r="H3663" s="159"/>
      <c r="I3663" s="159"/>
      <c r="K3663" s="161"/>
      <c r="S3663" s="157"/>
    </row>
    <row r="3664" spans="1:19" s="158" customFormat="1" x14ac:dyDescent="0.2">
      <c r="A3664" s="157"/>
      <c r="E3664" s="159"/>
      <c r="F3664" s="159"/>
      <c r="G3664" s="160"/>
      <c r="H3664" s="159"/>
      <c r="I3664" s="159"/>
      <c r="K3664" s="161"/>
      <c r="S3664" s="157"/>
    </row>
    <row r="3665" spans="1:19" s="158" customFormat="1" x14ac:dyDescent="0.2">
      <c r="A3665" s="157"/>
      <c r="E3665" s="159"/>
      <c r="F3665" s="159"/>
      <c r="G3665" s="160"/>
      <c r="H3665" s="159"/>
      <c r="I3665" s="159"/>
      <c r="K3665" s="161"/>
      <c r="S3665" s="157"/>
    </row>
    <row r="3666" spans="1:19" s="158" customFormat="1" x14ac:dyDescent="0.2">
      <c r="A3666" s="157"/>
      <c r="E3666" s="159"/>
      <c r="F3666" s="159"/>
      <c r="G3666" s="160"/>
      <c r="H3666" s="159"/>
      <c r="I3666" s="159"/>
      <c r="K3666" s="161"/>
      <c r="S3666" s="157"/>
    </row>
    <row r="3667" spans="1:19" s="158" customFormat="1" x14ac:dyDescent="0.2">
      <c r="A3667" s="157"/>
      <c r="E3667" s="159"/>
      <c r="F3667" s="159"/>
      <c r="G3667" s="160"/>
      <c r="H3667" s="159"/>
      <c r="I3667" s="159"/>
      <c r="K3667" s="161"/>
      <c r="S3667" s="157"/>
    </row>
    <row r="3668" spans="1:19" s="158" customFormat="1" x14ac:dyDescent="0.2">
      <c r="A3668" s="157"/>
      <c r="E3668" s="159"/>
      <c r="F3668" s="159"/>
      <c r="G3668" s="160"/>
      <c r="H3668" s="159"/>
      <c r="I3668" s="159"/>
      <c r="K3668" s="161"/>
      <c r="S3668" s="157"/>
    </row>
    <row r="3669" spans="1:19" s="158" customFormat="1" x14ac:dyDescent="0.2">
      <c r="A3669" s="157"/>
      <c r="E3669" s="159"/>
      <c r="F3669" s="159"/>
      <c r="G3669" s="160"/>
      <c r="H3669" s="159"/>
      <c r="I3669" s="159"/>
      <c r="K3669" s="161"/>
      <c r="S3669" s="157"/>
    </row>
    <row r="3670" spans="1:19" s="158" customFormat="1" x14ac:dyDescent="0.2">
      <c r="A3670" s="157"/>
      <c r="E3670" s="159"/>
      <c r="F3670" s="159"/>
      <c r="G3670" s="160"/>
      <c r="H3670" s="159"/>
      <c r="I3670" s="159"/>
      <c r="K3670" s="161"/>
      <c r="S3670" s="157"/>
    </row>
    <row r="3671" spans="1:19" s="158" customFormat="1" x14ac:dyDescent="0.2">
      <c r="A3671" s="157"/>
      <c r="E3671" s="159"/>
      <c r="F3671" s="159"/>
      <c r="G3671" s="160"/>
      <c r="H3671" s="159"/>
      <c r="I3671" s="159"/>
      <c r="K3671" s="161"/>
      <c r="S3671" s="157"/>
    </row>
    <row r="3672" spans="1:19" s="158" customFormat="1" x14ac:dyDescent="0.2">
      <c r="A3672" s="157"/>
      <c r="E3672" s="159"/>
      <c r="F3672" s="159"/>
      <c r="G3672" s="160"/>
      <c r="H3672" s="159"/>
      <c r="I3672" s="159"/>
      <c r="K3672" s="161"/>
      <c r="S3672" s="157"/>
    </row>
    <row r="3673" spans="1:19" s="158" customFormat="1" x14ac:dyDescent="0.2">
      <c r="A3673" s="157"/>
      <c r="E3673" s="159"/>
      <c r="F3673" s="159"/>
      <c r="G3673" s="160"/>
      <c r="H3673" s="159"/>
      <c r="I3673" s="159"/>
      <c r="K3673" s="161"/>
      <c r="S3673" s="157"/>
    </row>
    <row r="3674" spans="1:19" s="158" customFormat="1" x14ac:dyDescent="0.2">
      <c r="A3674" s="157"/>
      <c r="E3674" s="159"/>
      <c r="F3674" s="159"/>
      <c r="G3674" s="160"/>
      <c r="H3674" s="159"/>
      <c r="I3674" s="159"/>
      <c r="K3674" s="161"/>
      <c r="S3674" s="157"/>
    </row>
    <row r="3675" spans="1:19" s="158" customFormat="1" x14ac:dyDescent="0.2">
      <c r="A3675" s="157"/>
      <c r="E3675" s="159"/>
      <c r="F3675" s="159"/>
      <c r="G3675" s="160"/>
      <c r="H3675" s="159"/>
      <c r="I3675" s="159"/>
      <c r="K3675" s="161"/>
      <c r="S3675" s="157"/>
    </row>
    <row r="3676" spans="1:19" s="158" customFormat="1" x14ac:dyDescent="0.2">
      <c r="A3676" s="157"/>
      <c r="E3676" s="159"/>
      <c r="F3676" s="159"/>
      <c r="G3676" s="160"/>
      <c r="H3676" s="159"/>
      <c r="I3676" s="159"/>
      <c r="K3676" s="161"/>
      <c r="S3676" s="157"/>
    </row>
    <row r="3677" spans="1:19" s="158" customFormat="1" x14ac:dyDescent="0.2">
      <c r="A3677" s="157"/>
      <c r="E3677" s="159"/>
      <c r="F3677" s="159"/>
      <c r="G3677" s="160"/>
      <c r="H3677" s="159"/>
      <c r="I3677" s="159"/>
      <c r="K3677" s="161"/>
      <c r="S3677" s="157"/>
    </row>
    <row r="3678" spans="1:19" s="158" customFormat="1" x14ac:dyDescent="0.2">
      <c r="A3678" s="157"/>
      <c r="E3678" s="159"/>
      <c r="F3678" s="159"/>
      <c r="G3678" s="160"/>
      <c r="H3678" s="159"/>
      <c r="I3678" s="159"/>
      <c r="K3678" s="161"/>
      <c r="S3678" s="157"/>
    </row>
    <row r="3679" spans="1:19" s="158" customFormat="1" x14ac:dyDescent="0.2">
      <c r="A3679" s="157"/>
      <c r="E3679" s="159"/>
      <c r="F3679" s="159"/>
      <c r="G3679" s="160"/>
      <c r="H3679" s="159"/>
      <c r="I3679" s="159"/>
      <c r="K3679" s="161"/>
      <c r="S3679" s="157"/>
    </row>
    <row r="3680" spans="1:19" s="158" customFormat="1" x14ac:dyDescent="0.2">
      <c r="A3680" s="157"/>
      <c r="E3680" s="159"/>
      <c r="F3680" s="159"/>
      <c r="G3680" s="160"/>
      <c r="H3680" s="159"/>
      <c r="I3680" s="159"/>
      <c r="K3680" s="161"/>
      <c r="S3680" s="157"/>
    </row>
    <row r="3681" spans="1:19" s="158" customFormat="1" x14ac:dyDescent="0.2">
      <c r="A3681" s="157"/>
      <c r="E3681" s="159"/>
      <c r="F3681" s="159"/>
      <c r="G3681" s="160"/>
      <c r="H3681" s="159"/>
      <c r="I3681" s="159"/>
      <c r="K3681" s="161"/>
      <c r="S3681" s="157"/>
    </row>
    <row r="3682" spans="1:19" s="158" customFormat="1" x14ac:dyDescent="0.2">
      <c r="A3682" s="157"/>
      <c r="E3682" s="159"/>
      <c r="F3682" s="159"/>
      <c r="G3682" s="160"/>
      <c r="H3682" s="159"/>
      <c r="I3682" s="159"/>
      <c r="K3682" s="161"/>
      <c r="S3682" s="157"/>
    </row>
    <row r="3683" spans="1:19" s="158" customFormat="1" x14ac:dyDescent="0.2">
      <c r="A3683" s="157"/>
      <c r="E3683" s="159"/>
      <c r="F3683" s="159"/>
      <c r="G3683" s="160"/>
      <c r="H3683" s="159"/>
      <c r="I3683" s="159"/>
      <c r="K3683" s="161"/>
      <c r="S3683" s="157"/>
    </row>
    <row r="3684" spans="1:19" s="158" customFormat="1" x14ac:dyDescent="0.2">
      <c r="A3684" s="157"/>
      <c r="E3684" s="159"/>
      <c r="F3684" s="159"/>
      <c r="G3684" s="160"/>
      <c r="H3684" s="159"/>
      <c r="I3684" s="159"/>
      <c r="K3684" s="161"/>
      <c r="S3684" s="157"/>
    </row>
    <row r="3685" spans="1:19" s="158" customFormat="1" x14ac:dyDescent="0.2">
      <c r="A3685" s="157"/>
      <c r="E3685" s="159"/>
      <c r="F3685" s="159"/>
      <c r="G3685" s="160"/>
      <c r="H3685" s="159"/>
      <c r="I3685" s="159"/>
      <c r="K3685" s="161"/>
      <c r="S3685" s="157"/>
    </row>
    <row r="3686" spans="1:19" s="158" customFormat="1" x14ac:dyDescent="0.2">
      <c r="A3686" s="157"/>
      <c r="E3686" s="159"/>
      <c r="F3686" s="159"/>
      <c r="G3686" s="160"/>
      <c r="H3686" s="159"/>
      <c r="I3686" s="159"/>
      <c r="K3686" s="161"/>
      <c r="S3686" s="157"/>
    </row>
    <row r="3687" spans="1:19" s="158" customFormat="1" x14ac:dyDescent="0.2">
      <c r="A3687" s="157"/>
      <c r="E3687" s="159"/>
      <c r="F3687" s="159"/>
      <c r="G3687" s="160"/>
      <c r="H3687" s="159"/>
      <c r="I3687" s="159"/>
      <c r="K3687" s="161"/>
      <c r="S3687" s="157"/>
    </row>
    <row r="3688" spans="1:19" s="158" customFormat="1" x14ac:dyDescent="0.2">
      <c r="A3688" s="157"/>
      <c r="E3688" s="159"/>
      <c r="F3688" s="159"/>
      <c r="G3688" s="160"/>
      <c r="H3688" s="159"/>
      <c r="I3688" s="159"/>
      <c r="K3688" s="161"/>
      <c r="S3688" s="157"/>
    </row>
    <row r="3689" spans="1:19" s="158" customFormat="1" x14ac:dyDescent="0.2">
      <c r="A3689" s="157"/>
      <c r="E3689" s="159"/>
      <c r="F3689" s="159"/>
      <c r="G3689" s="160"/>
      <c r="H3689" s="159"/>
      <c r="I3689" s="159"/>
      <c r="K3689" s="161"/>
      <c r="S3689" s="157"/>
    </row>
    <row r="3690" spans="1:19" s="158" customFormat="1" x14ac:dyDescent="0.2">
      <c r="A3690" s="157"/>
      <c r="E3690" s="159"/>
      <c r="F3690" s="159"/>
      <c r="G3690" s="160"/>
      <c r="H3690" s="159"/>
      <c r="I3690" s="159"/>
      <c r="K3690" s="161"/>
      <c r="S3690" s="157"/>
    </row>
    <row r="3691" spans="1:19" s="158" customFormat="1" x14ac:dyDescent="0.2">
      <c r="A3691" s="157"/>
      <c r="E3691" s="159"/>
      <c r="F3691" s="159"/>
      <c r="G3691" s="160"/>
      <c r="H3691" s="159"/>
      <c r="I3691" s="159"/>
      <c r="K3691" s="161"/>
      <c r="S3691" s="157"/>
    </row>
    <row r="3692" spans="1:19" s="158" customFormat="1" x14ac:dyDescent="0.2">
      <c r="A3692" s="157"/>
      <c r="E3692" s="159"/>
      <c r="F3692" s="159"/>
      <c r="G3692" s="160"/>
      <c r="H3692" s="159"/>
      <c r="I3692" s="159"/>
      <c r="K3692" s="161"/>
      <c r="S3692" s="157"/>
    </row>
    <row r="3693" spans="1:19" s="158" customFormat="1" x14ac:dyDescent="0.2">
      <c r="A3693" s="157"/>
      <c r="E3693" s="159"/>
      <c r="F3693" s="159"/>
      <c r="G3693" s="160"/>
      <c r="H3693" s="159"/>
      <c r="I3693" s="159"/>
      <c r="K3693" s="161"/>
      <c r="S3693" s="157"/>
    </row>
    <row r="3694" spans="1:19" s="158" customFormat="1" x14ac:dyDescent="0.2">
      <c r="A3694" s="157"/>
      <c r="E3694" s="159"/>
      <c r="F3694" s="159"/>
      <c r="G3694" s="160"/>
      <c r="H3694" s="159"/>
      <c r="I3694" s="159"/>
      <c r="K3694" s="161"/>
      <c r="S3694" s="157"/>
    </row>
    <row r="3695" spans="1:19" s="158" customFormat="1" x14ac:dyDescent="0.2">
      <c r="A3695" s="157"/>
      <c r="E3695" s="159"/>
      <c r="F3695" s="159"/>
      <c r="G3695" s="160"/>
      <c r="H3695" s="159"/>
      <c r="I3695" s="159"/>
      <c r="K3695" s="161"/>
      <c r="S3695" s="157"/>
    </row>
    <row r="3696" spans="1:19" s="158" customFormat="1" x14ac:dyDescent="0.2">
      <c r="A3696" s="157"/>
      <c r="E3696" s="159"/>
      <c r="F3696" s="159"/>
      <c r="G3696" s="160"/>
      <c r="H3696" s="159"/>
      <c r="I3696" s="159"/>
      <c r="K3696" s="161"/>
      <c r="S3696" s="157"/>
    </row>
    <row r="3697" spans="1:19" s="158" customFormat="1" x14ac:dyDescent="0.2">
      <c r="A3697" s="157"/>
      <c r="E3697" s="159"/>
      <c r="F3697" s="159"/>
      <c r="G3697" s="160"/>
      <c r="H3697" s="159"/>
      <c r="I3697" s="159"/>
      <c r="K3697" s="161"/>
      <c r="S3697" s="157"/>
    </row>
    <row r="3698" spans="1:19" s="158" customFormat="1" x14ac:dyDescent="0.2">
      <c r="A3698" s="157"/>
      <c r="E3698" s="159"/>
      <c r="F3698" s="159"/>
      <c r="G3698" s="160"/>
      <c r="H3698" s="159"/>
      <c r="I3698" s="159"/>
      <c r="K3698" s="161"/>
      <c r="S3698" s="157"/>
    </row>
    <row r="3699" spans="1:19" s="158" customFormat="1" x14ac:dyDescent="0.2">
      <c r="A3699" s="157"/>
      <c r="E3699" s="159"/>
      <c r="F3699" s="159"/>
      <c r="G3699" s="160"/>
      <c r="H3699" s="159"/>
      <c r="I3699" s="159"/>
      <c r="K3699" s="161"/>
      <c r="S3699" s="157"/>
    </row>
    <row r="3700" spans="1:19" s="158" customFormat="1" x14ac:dyDescent="0.2">
      <c r="A3700" s="157"/>
      <c r="E3700" s="159"/>
      <c r="F3700" s="159"/>
      <c r="G3700" s="160"/>
      <c r="H3700" s="159"/>
      <c r="I3700" s="159"/>
      <c r="K3700" s="161"/>
      <c r="S3700" s="157"/>
    </row>
    <row r="3701" spans="1:19" s="158" customFormat="1" x14ac:dyDescent="0.2">
      <c r="A3701" s="157"/>
      <c r="E3701" s="159"/>
      <c r="F3701" s="159"/>
      <c r="G3701" s="160"/>
      <c r="H3701" s="159"/>
      <c r="I3701" s="159"/>
      <c r="K3701" s="161"/>
      <c r="S3701" s="157"/>
    </row>
    <row r="3702" spans="1:19" s="158" customFormat="1" x14ac:dyDescent="0.2">
      <c r="A3702" s="157"/>
      <c r="E3702" s="159"/>
      <c r="F3702" s="159"/>
      <c r="G3702" s="160"/>
      <c r="H3702" s="159"/>
      <c r="I3702" s="159"/>
      <c r="K3702" s="161"/>
      <c r="S3702" s="157"/>
    </row>
    <row r="3703" spans="1:19" s="158" customFormat="1" x14ac:dyDescent="0.2">
      <c r="A3703" s="157"/>
      <c r="E3703" s="159"/>
      <c r="F3703" s="159"/>
      <c r="G3703" s="160"/>
      <c r="H3703" s="159"/>
      <c r="I3703" s="159"/>
      <c r="K3703" s="161"/>
      <c r="S3703" s="157"/>
    </row>
    <row r="3704" spans="1:19" s="158" customFormat="1" x14ac:dyDescent="0.2">
      <c r="A3704" s="157"/>
      <c r="E3704" s="159"/>
      <c r="F3704" s="159"/>
      <c r="G3704" s="160"/>
      <c r="H3704" s="159"/>
      <c r="I3704" s="159"/>
      <c r="K3704" s="161"/>
      <c r="S3704" s="157"/>
    </row>
    <row r="3705" spans="1:19" s="158" customFormat="1" x14ac:dyDescent="0.2">
      <c r="A3705" s="157"/>
      <c r="E3705" s="159"/>
      <c r="F3705" s="159"/>
      <c r="G3705" s="160"/>
      <c r="H3705" s="159"/>
      <c r="I3705" s="159"/>
      <c r="K3705" s="161"/>
      <c r="S3705" s="157"/>
    </row>
    <row r="3706" spans="1:19" s="158" customFormat="1" x14ac:dyDescent="0.2">
      <c r="A3706" s="157"/>
      <c r="E3706" s="159"/>
      <c r="F3706" s="159"/>
      <c r="G3706" s="160"/>
      <c r="H3706" s="159"/>
      <c r="I3706" s="159"/>
      <c r="K3706" s="161"/>
      <c r="S3706" s="157"/>
    </row>
    <row r="3707" spans="1:19" s="158" customFormat="1" x14ac:dyDescent="0.2">
      <c r="A3707" s="157"/>
      <c r="E3707" s="159"/>
      <c r="F3707" s="159"/>
      <c r="G3707" s="160"/>
      <c r="H3707" s="159"/>
      <c r="I3707" s="159"/>
      <c r="K3707" s="161"/>
      <c r="S3707" s="157"/>
    </row>
    <row r="3708" spans="1:19" s="158" customFormat="1" x14ac:dyDescent="0.2">
      <c r="A3708" s="157"/>
      <c r="E3708" s="159"/>
      <c r="F3708" s="159"/>
      <c r="G3708" s="160"/>
      <c r="H3708" s="159"/>
      <c r="I3708" s="159"/>
      <c r="K3708" s="161"/>
      <c r="S3708" s="157"/>
    </row>
    <row r="3709" spans="1:19" s="158" customFormat="1" x14ac:dyDescent="0.2">
      <c r="A3709" s="157"/>
      <c r="E3709" s="159"/>
      <c r="F3709" s="159"/>
      <c r="G3709" s="160"/>
      <c r="H3709" s="159"/>
      <c r="I3709" s="159"/>
      <c r="K3709" s="161"/>
      <c r="S3709" s="157"/>
    </row>
    <row r="3710" spans="1:19" s="158" customFormat="1" x14ac:dyDescent="0.2">
      <c r="A3710" s="157"/>
      <c r="E3710" s="159"/>
      <c r="F3710" s="159"/>
      <c r="G3710" s="160"/>
      <c r="H3710" s="159"/>
      <c r="I3710" s="159"/>
      <c r="K3710" s="161"/>
      <c r="S3710" s="157"/>
    </row>
    <row r="3711" spans="1:19" s="158" customFormat="1" x14ac:dyDescent="0.2">
      <c r="A3711" s="157"/>
      <c r="E3711" s="159"/>
      <c r="F3711" s="159"/>
      <c r="G3711" s="160"/>
      <c r="H3711" s="159"/>
      <c r="I3711" s="159"/>
      <c r="K3711" s="161"/>
      <c r="S3711" s="157"/>
    </row>
    <row r="3712" spans="1:19" s="158" customFormat="1" x14ac:dyDescent="0.2">
      <c r="A3712" s="157"/>
      <c r="E3712" s="159"/>
      <c r="F3712" s="159"/>
      <c r="G3712" s="160"/>
      <c r="H3712" s="159"/>
      <c r="I3712" s="159"/>
      <c r="K3712" s="161"/>
      <c r="S3712" s="157"/>
    </row>
    <row r="3713" spans="1:19" s="158" customFormat="1" x14ac:dyDescent="0.2">
      <c r="A3713" s="157"/>
      <c r="E3713" s="159"/>
      <c r="F3713" s="159"/>
      <c r="G3713" s="160"/>
      <c r="H3713" s="159"/>
      <c r="I3713" s="159"/>
      <c r="K3713" s="161"/>
      <c r="S3713" s="157"/>
    </row>
    <row r="3714" spans="1:19" s="158" customFormat="1" x14ac:dyDescent="0.2">
      <c r="A3714" s="157"/>
      <c r="E3714" s="159"/>
      <c r="F3714" s="159"/>
      <c r="G3714" s="160"/>
      <c r="H3714" s="159"/>
      <c r="I3714" s="159"/>
      <c r="K3714" s="161"/>
      <c r="S3714" s="157"/>
    </row>
    <row r="3715" spans="1:19" s="158" customFormat="1" x14ac:dyDescent="0.2">
      <c r="A3715" s="157"/>
      <c r="E3715" s="159"/>
      <c r="F3715" s="159"/>
      <c r="G3715" s="160"/>
      <c r="H3715" s="159"/>
      <c r="I3715" s="159"/>
      <c r="K3715" s="161"/>
      <c r="S3715" s="157"/>
    </row>
    <row r="3716" spans="1:19" s="158" customFormat="1" x14ac:dyDescent="0.2">
      <c r="A3716" s="157"/>
      <c r="E3716" s="159"/>
      <c r="F3716" s="159"/>
      <c r="G3716" s="160"/>
      <c r="H3716" s="159"/>
      <c r="I3716" s="159"/>
      <c r="K3716" s="161"/>
      <c r="S3716" s="157"/>
    </row>
    <row r="3717" spans="1:19" s="158" customFormat="1" x14ac:dyDescent="0.2">
      <c r="A3717" s="157"/>
      <c r="E3717" s="159"/>
      <c r="F3717" s="159"/>
      <c r="G3717" s="160"/>
      <c r="H3717" s="159"/>
      <c r="I3717" s="159"/>
      <c r="K3717" s="161"/>
      <c r="S3717" s="157"/>
    </row>
    <row r="3718" spans="1:19" s="158" customFormat="1" x14ac:dyDescent="0.2">
      <c r="A3718" s="157"/>
      <c r="E3718" s="159"/>
      <c r="F3718" s="159"/>
      <c r="G3718" s="160"/>
      <c r="H3718" s="159"/>
      <c r="I3718" s="159"/>
      <c r="K3718" s="161"/>
      <c r="S3718" s="157"/>
    </row>
    <row r="3719" spans="1:19" s="158" customFormat="1" x14ac:dyDescent="0.2">
      <c r="A3719" s="157"/>
      <c r="E3719" s="159"/>
      <c r="F3719" s="159"/>
      <c r="G3719" s="160"/>
      <c r="H3719" s="159"/>
      <c r="I3719" s="159"/>
      <c r="K3719" s="161"/>
      <c r="S3719" s="157"/>
    </row>
    <row r="3720" spans="1:19" s="158" customFormat="1" x14ac:dyDescent="0.2">
      <c r="A3720" s="157"/>
      <c r="E3720" s="159"/>
      <c r="F3720" s="159"/>
      <c r="G3720" s="160"/>
      <c r="H3720" s="159"/>
      <c r="I3720" s="159"/>
      <c r="K3720" s="161"/>
      <c r="S3720" s="157"/>
    </row>
    <row r="3721" spans="1:19" s="158" customFormat="1" x14ac:dyDescent="0.2">
      <c r="A3721" s="157"/>
      <c r="E3721" s="159"/>
      <c r="F3721" s="159"/>
      <c r="G3721" s="160"/>
      <c r="H3721" s="159"/>
      <c r="I3721" s="159"/>
      <c r="K3721" s="161"/>
      <c r="S3721" s="157"/>
    </row>
    <row r="3722" spans="1:19" s="158" customFormat="1" x14ac:dyDescent="0.2">
      <c r="A3722" s="157"/>
      <c r="E3722" s="159"/>
      <c r="F3722" s="159"/>
      <c r="G3722" s="160"/>
      <c r="H3722" s="159"/>
      <c r="I3722" s="159"/>
      <c r="K3722" s="161"/>
      <c r="S3722" s="157"/>
    </row>
    <row r="3723" spans="1:19" s="158" customFormat="1" x14ac:dyDescent="0.2">
      <c r="A3723" s="157"/>
      <c r="E3723" s="159"/>
      <c r="F3723" s="159"/>
      <c r="G3723" s="160"/>
      <c r="H3723" s="159"/>
      <c r="I3723" s="159"/>
      <c r="K3723" s="161"/>
      <c r="S3723" s="157"/>
    </row>
    <row r="3724" spans="1:19" s="158" customFormat="1" x14ac:dyDescent="0.2">
      <c r="A3724" s="157"/>
      <c r="E3724" s="159"/>
      <c r="F3724" s="159"/>
      <c r="G3724" s="160"/>
      <c r="H3724" s="159"/>
      <c r="I3724" s="159"/>
      <c r="K3724" s="161"/>
      <c r="S3724" s="157"/>
    </row>
    <row r="3725" spans="1:19" s="158" customFormat="1" x14ac:dyDescent="0.2">
      <c r="A3725" s="157"/>
      <c r="E3725" s="159"/>
      <c r="F3725" s="159"/>
      <c r="G3725" s="160"/>
      <c r="H3725" s="159"/>
      <c r="I3725" s="159"/>
      <c r="K3725" s="161"/>
      <c r="S3725" s="157"/>
    </row>
    <row r="3726" spans="1:19" s="158" customFormat="1" x14ac:dyDescent="0.2">
      <c r="A3726" s="157"/>
      <c r="E3726" s="159"/>
      <c r="F3726" s="159"/>
      <c r="G3726" s="160"/>
      <c r="H3726" s="159"/>
      <c r="I3726" s="159"/>
      <c r="K3726" s="161"/>
      <c r="S3726" s="157"/>
    </row>
    <row r="3727" spans="1:19" s="158" customFormat="1" x14ac:dyDescent="0.2">
      <c r="A3727" s="157"/>
      <c r="E3727" s="159"/>
      <c r="F3727" s="159"/>
      <c r="G3727" s="160"/>
      <c r="H3727" s="159"/>
      <c r="I3727" s="159"/>
      <c r="K3727" s="161"/>
      <c r="S3727" s="157"/>
    </row>
    <row r="3728" spans="1:19" s="158" customFormat="1" x14ac:dyDescent="0.2">
      <c r="A3728" s="157"/>
      <c r="E3728" s="159"/>
      <c r="F3728" s="159"/>
      <c r="G3728" s="160"/>
      <c r="H3728" s="159"/>
      <c r="I3728" s="159"/>
      <c r="K3728" s="161"/>
      <c r="S3728" s="157"/>
    </row>
    <row r="3729" spans="1:19" s="158" customFormat="1" x14ac:dyDescent="0.2">
      <c r="A3729" s="157"/>
      <c r="E3729" s="159"/>
      <c r="F3729" s="159"/>
      <c r="G3729" s="160"/>
      <c r="H3729" s="159"/>
      <c r="I3729" s="159"/>
      <c r="K3729" s="161"/>
      <c r="S3729" s="157"/>
    </row>
    <row r="3730" spans="1:19" s="158" customFormat="1" x14ac:dyDescent="0.2">
      <c r="A3730" s="157"/>
      <c r="E3730" s="159"/>
      <c r="F3730" s="159"/>
      <c r="G3730" s="160"/>
      <c r="H3730" s="159"/>
      <c r="I3730" s="159"/>
      <c r="K3730" s="161"/>
      <c r="S3730" s="157"/>
    </row>
    <row r="3731" spans="1:19" s="158" customFormat="1" x14ac:dyDescent="0.2">
      <c r="A3731" s="157"/>
      <c r="E3731" s="159"/>
      <c r="F3731" s="159"/>
      <c r="G3731" s="160"/>
      <c r="H3731" s="159"/>
      <c r="I3731" s="159"/>
      <c r="K3731" s="161"/>
      <c r="S3731" s="157"/>
    </row>
    <row r="3732" spans="1:19" s="158" customFormat="1" x14ac:dyDescent="0.2">
      <c r="A3732" s="157"/>
      <c r="E3732" s="159"/>
      <c r="F3732" s="159"/>
      <c r="G3732" s="160"/>
      <c r="H3732" s="159"/>
      <c r="I3732" s="159"/>
      <c r="K3732" s="161"/>
      <c r="S3732" s="157"/>
    </row>
    <row r="3733" spans="1:19" s="158" customFormat="1" x14ac:dyDescent="0.2">
      <c r="A3733" s="157"/>
      <c r="E3733" s="159"/>
      <c r="F3733" s="159"/>
      <c r="G3733" s="160"/>
      <c r="H3733" s="159"/>
      <c r="I3733" s="159"/>
      <c r="K3733" s="161"/>
      <c r="S3733" s="157"/>
    </row>
    <row r="3734" spans="1:19" s="158" customFormat="1" x14ac:dyDescent="0.2">
      <c r="A3734" s="157"/>
      <c r="E3734" s="159"/>
      <c r="F3734" s="159"/>
      <c r="G3734" s="160"/>
      <c r="H3734" s="159"/>
      <c r="I3734" s="159"/>
      <c r="K3734" s="161"/>
      <c r="S3734" s="157"/>
    </row>
    <row r="3735" spans="1:19" s="158" customFormat="1" x14ac:dyDescent="0.2">
      <c r="A3735" s="157"/>
      <c r="E3735" s="159"/>
      <c r="F3735" s="159"/>
      <c r="G3735" s="160"/>
      <c r="H3735" s="159"/>
      <c r="I3735" s="159"/>
      <c r="K3735" s="161"/>
      <c r="S3735" s="157"/>
    </row>
    <row r="3736" spans="1:19" s="158" customFormat="1" x14ac:dyDescent="0.2">
      <c r="A3736" s="157"/>
      <c r="E3736" s="159"/>
      <c r="F3736" s="159"/>
      <c r="G3736" s="160"/>
      <c r="H3736" s="159"/>
      <c r="I3736" s="159"/>
      <c r="K3736" s="161"/>
      <c r="S3736" s="157"/>
    </row>
    <row r="3737" spans="1:19" s="158" customFormat="1" x14ac:dyDescent="0.2">
      <c r="A3737" s="157"/>
      <c r="E3737" s="159"/>
      <c r="F3737" s="159"/>
      <c r="G3737" s="160"/>
      <c r="H3737" s="159"/>
      <c r="I3737" s="159"/>
      <c r="K3737" s="161"/>
      <c r="S3737" s="157"/>
    </row>
    <row r="3738" spans="1:19" s="158" customFormat="1" x14ac:dyDescent="0.2">
      <c r="A3738" s="157"/>
      <c r="E3738" s="159"/>
      <c r="F3738" s="159"/>
      <c r="G3738" s="160"/>
      <c r="H3738" s="159"/>
      <c r="I3738" s="159"/>
      <c r="K3738" s="161"/>
      <c r="S3738" s="157"/>
    </row>
    <row r="3739" spans="1:19" s="158" customFormat="1" x14ac:dyDescent="0.2">
      <c r="A3739" s="157"/>
      <c r="E3739" s="159"/>
      <c r="F3739" s="159"/>
      <c r="G3739" s="160"/>
      <c r="H3739" s="159"/>
      <c r="I3739" s="159"/>
      <c r="K3739" s="161"/>
      <c r="S3739" s="157"/>
    </row>
    <row r="3740" spans="1:19" s="158" customFormat="1" x14ac:dyDescent="0.2">
      <c r="A3740" s="157"/>
      <c r="E3740" s="159"/>
      <c r="F3740" s="159"/>
      <c r="G3740" s="160"/>
      <c r="H3740" s="159"/>
      <c r="I3740" s="159"/>
      <c r="K3740" s="161"/>
      <c r="S3740" s="157"/>
    </row>
    <row r="3741" spans="1:19" s="158" customFormat="1" x14ac:dyDescent="0.2">
      <c r="A3741" s="157"/>
      <c r="E3741" s="159"/>
      <c r="F3741" s="159"/>
      <c r="G3741" s="160"/>
      <c r="H3741" s="159"/>
      <c r="I3741" s="159"/>
      <c r="K3741" s="161"/>
      <c r="S3741" s="157"/>
    </row>
    <row r="3742" spans="1:19" s="158" customFormat="1" x14ac:dyDescent="0.2">
      <c r="A3742" s="157"/>
      <c r="E3742" s="159"/>
      <c r="F3742" s="159"/>
      <c r="G3742" s="160"/>
      <c r="H3742" s="159"/>
      <c r="I3742" s="159"/>
      <c r="K3742" s="161"/>
      <c r="S3742" s="157"/>
    </row>
    <row r="3743" spans="1:19" s="158" customFormat="1" x14ac:dyDescent="0.2">
      <c r="A3743" s="157"/>
      <c r="E3743" s="159"/>
      <c r="F3743" s="159"/>
      <c r="G3743" s="160"/>
      <c r="H3743" s="159"/>
      <c r="I3743" s="159"/>
      <c r="K3743" s="161"/>
      <c r="S3743" s="157"/>
    </row>
    <row r="3744" spans="1:19" s="158" customFormat="1" x14ac:dyDescent="0.2">
      <c r="A3744" s="157"/>
      <c r="E3744" s="159"/>
      <c r="F3744" s="159"/>
      <c r="G3744" s="160"/>
      <c r="H3744" s="159"/>
      <c r="I3744" s="159"/>
      <c r="K3744" s="161"/>
      <c r="S3744" s="157"/>
    </row>
    <row r="3745" spans="1:19" s="158" customFormat="1" x14ac:dyDescent="0.2">
      <c r="A3745" s="157"/>
      <c r="E3745" s="159"/>
      <c r="F3745" s="159"/>
      <c r="G3745" s="160"/>
      <c r="H3745" s="159"/>
      <c r="I3745" s="159"/>
      <c r="K3745" s="161"/>
      <c r="S3745" s="157"/>
    </row>
    <row r="3746" spans="1:19" s="158" customFormat="1" x14ac:dyDescent="0.2">
      <c r="A3746" s="157"/>
      <c r="E3746" s="159"/>
      <c r="F3746" s="159"/>
      <c r="G3746" s="160"/>
      <c r="H3746" s="159"/>
      <c r="I3746" s="159"/>
      <c r="K3746" s="161"/>
      <c r="S3746" s="157"/>
    </row>
    <row r="3747" spans="1:19" s="158" customFormat="1" x14ac:dyDescent="0.2">
      <c r="A3747" s="157"/>
      <c r="E3747" s="159"/>
      <c r="F3747" s="159"/>
      <c r="G3747" s="160"/>
      <c r="H3747" s="159"/>
      <c r="I3747" s="159"/>
      <c r="K3747" s="161"/>
      <c r="S3747" s="157"/>
    </row>
    <row r="3748" spans="1:19" s="158" customFormat="1" x14ac:dyDescent="0.2">
      <c r="A3748" s="157"/>
      <c r="E3748" s="159"/>
      <c r="F3748" s="159"/>
      <c r="G3748" s="160"/>
      <c r="H3748" s="159"/>
      <c r="I3748" s="159"/>
      <c r="K3748" s="161"/>
      <c r="S3748" s="157"/>
    </row>
    <row r="3749" spans="1:19" s="158" customFormat="1" x14ac:dyDescent="0.2">
      <c r="A3749" s="157"/>
      <c r="E3749" s="159"/>
      <c r="F3749" s="159"/>
      <c r="G3749" s="160"/>
      <c r="H3749" s="159"/>
      <c r="I3749" s="159"/>
      <c r="K3749" s="161"/>
      <c r="S3749" s="157"/>
    </row>
    <row r="3750" spans="1:19" s="158" customFormat="1" x14ac:dyDescent="0.2">
      <c r="A3750" s="157"/>
      <c r="E3750" s="159"/>
      <c r="F3750" s="159"/>
      <c r="G3750" s="160"/>
      <c r="H3750" s="159"/>
      <c r="I3750" s="159"/>
      <c r="K3750" s="161"/>
      <c r="S3750" s="157"/>
    </row>
    <row r="3751" spans="1:19" s="158" customFormat="1" x14ac:dyDescent="0.2">
      <c r="A3751" s="157"/>
      <c r="E3751" s="159"/>
      <c r="F3751" s="159"/>
      <c r="G3751" s="160"/>
      <c r="H3751" s="159"/>
      <c r="I3751" s="159"/>
      <c r="K3751" s="161"/>
      <c r="S3751" s="157"/>
    </row>
    <row r="3752" spans="1:19" s="158" customFormat="1" x14ac:dyDescent="0.2">
      <c r="A3752" s="157"/>
      <c r="E3752" s="159"/>
      <c r="F3752" s="159"/>
      <c r="G3752" s="160"/>
      <c r="H3752" s="159"/>
      <c r="I3752" s="159"/>
      <c r="K3752" s="161"/>
      <c r="S3752" s="157"/>
    </row>
    <row r="3753" spans="1:19" s="158" customFormat="1" x14ac:dyDescent="0.2">
      <c r="A3753" s="157"/>
      <c r="E3753" s="159"/>
      <c r="F3753" s="159"/>
      <c r="G3753" s="160"/>
      <c r="H3753" s="159"/>
      <c r="I3753" s="159"/>
      <c r="K3753" s="161"/>
      <c r="S3753" s="157"/>
    </row>
    <row r="3754" spans="1:19" s="158" customFormat="1" x14ac:dyDescent="0.2">
      <c r="A3754" s="157"/>
      <c r="E3754" s="159"/>
      <c r="F3754" s="159"/>
      <c r="G3754" s="160"/>
      <c r="H3754" s="159"/>
      <c r="I3754" s="159"/>
      <c r="K3754" s="161"/>
      <c r="S3754" s="157"/>
    </row>
    <row r="3755" spans="1:19" s="158" customFormat="1" x14ac:dyDescent="0.2">
      <c r="A3755" s="157"/>
      <c r="E3755" s="159"/>
      <c r="F3755" s="159"/>
      <c r="G3755" s="160"/>
      <c r="H3755" s="159"/>
      <c r="I3755" s="159"/>
      <c r="K3755" s="161"/>
      <c r="S3755" s="157"/>
    </row>
    <row r="3756" spans="1:19" s="158" customFormat="1" x14ac:dyDescent="0.2">
      <c r="A3756" s="157"/>
      <c r="E3756" s="159"/>
      <c r="F3756" s="159"/>
      <c r="G3756" s="160"/>
      <c r="H3756" s="159"/>
      <c r="I3756" s="159"/>
      <c r="K3756" s="161"/>
      <c r="S3756" s="157"/>
    </row>
    <row r="3757" spans="1:19" s="158" customFormat="1" x14ac:dyDescent="0.2">
      <c r="A3757" s="157"/>
      <c r="E3757" s="159"/>
      <c r="F3757" s="159"/>
      <c r="G3757" s="160"/>
      <c r="H3757" s="159"/>
      <c r="I3757" s="159"/>
      <c r="K3757" s="161"/>
      <c r="S3757" s="157"/>
    </row>
    <row r="3758" spans="1:19" s="158" customFormat="1" x14ac:dyDescent="0.2">
      <c r="A3758" s="157"/>
      <c r="E3758" s="159"/>
      <c r="F3758" s="159"/>
      <c r="G3758" s="160"/>
      <c r="H3758" s="159"/>
      <c r="I3758" s="159"/>
      <c r="K3758" s="161"/>
      <c r="S3758" s="157"/>
    </row>
    <row r="3759" spans="1:19" s="158" customFormat="1" x14ac:dyDescent="0.2">
      <c r="A3759" s="157"/>
      <c r="E3759" s="159"/>
      <c r="F3759" s="159"/>
      <c r="G3759" s="160"/>
      <c r="H3759" s="159"/>
      <c r="I3759" s="159"/>
      <c r="K3759" s="161"/>
      <c r="S3759" s="157"/>
    </row>
    <row r="3760" spans="1:19" s="158" customFormat="1" x14ac:dyDescent="0.2">
      <c r="A3760" s="157"/>
      <c r="E3760" s="159"/>
      <c r="F3760" s="159"/>
      <c r="G3760" s="160"/>
      <c r="H3760" s="159"/>
      <c r="I3760" s="159"/>
      <c r="K3760" s="161"/>
      <c r="S3760" s="157"/>
    </row>
    <row r="3761" spans="1:19" s="158" customFormat="1" x14ac:dyDescent="0.2">
      <c r="A3761" s="157"/>
      <c r="E3761" s="159"/>
      <c r="F3761" s="159"/>
      <c r="G3761" s="160"/>
      <c r="H3761" s="159"/>
      <c r="I3761" s="159"/>
      <c r="K3761" s="161"/>
      <c r="S3761" s="157"/>
    </row>
    <row r="3762" spans="1:19" s="158" customFormat="1" x14ac:dyDescent="0.2">
      <c r="A3762" s="157"/>
      <c r="E3762" s="159"/>
      <c r="F3762" s="159"/>
      <c r="G3762" s="160"/>
      <c r="H3762" s="159"/>
      <c r="I3762" s="159"/>
      <c r="K3762" s="161"/>
      <c r="S3762" s="157"/>
    </row>
    <row r="3763" spans="1:19" s="158" customFormat="1" x14ac:dyDescent="0.2">
      <c r="A3763" s="157"/>
      <c r="E3763" s="159"/>
      <c r="F3763" s="159"/>
      <c r="G3763" s="160"/>
      <c r="H3763" s="159"/>
      <c r="I3763" s="159"/>
      <c r="K3763" s="161"/>
      <c r="S3763" s="157"/>
    </row>
    <row r="3764" spans="1:19" s="158" customFormat="1" x14ac:dyDescent="0.2">
      <c r="A3764" s="157"/>
      <c r="E3764" s="159"/>
      <c r="F3764" s="159"/>
      <c r="G3764" s="160"/>
      <c r="H3764" s="159"/>
      <c r="I3764" s="159"/>
      <c r="K3764" s="161"/>
      <c r="S3764" s="157"/>
    </row>
    <row r="3765" spans="1:19" s="158" customFormat="1" x14ac:dyDescent="0.2">
      <c r="A3765" s="157"/>
      <c r="E3765" s="159"/>
      <c r="F3765" s="159"/>
      <c r="G3765" s="160"/>
      <c r="H3765" s="159"/>
      <c r="I3765" s="159"/>
      <c r="K3765" s="161"/>
      <c r="S3765" s="157"/>
    </row>
    <row r="3766" spans="1:19" s="158" customFormat="1" x14ac:dyDescent="0.2">
      <c r="A3766" s="157"/>
      <c r="E3766" s="159"/>
      <c r="F3766" s="159"/>
      <c r="G3766" s="160"/>
      <c r="H3766" s="159"/>
      <c r="I3766" s="159"/>
      <c r="K3766" s="161"/>
      <c r="S3766" s="157"/>
    </row>
    <row r="3767" spans="1:19" s="158" customFormat="1" x14ac:dyDescent="0.2">
      <c r="A3767" s="157"/>
      <c r="E3767" s="159"/>
      <c r="F3767" s="159"/>
      <c r="G3767" s="160"/>
      <c r="H3767" s="159"/>
      <c r="I3767" s="159"/>
      <c r="K3767" s="161"/>
      <c r="S3767" s="157"/>
    </row>
    <row r="3768" spans="1:19" s="158" customFormat="1" x14ac:dyDescent="0.2">
      <c r="A3768" s="157"/>
      <c r="E3768" s="159"/>
      <c r="F3768" s="159"/>
      <c r="G3768" s="160"/>
      <c r="H3768" s="159"/>
      <c r="I3768" s="159"/>
      <c r="K3768" s="161"/>
      <c r="S3768" s="157"/>
    </row>
    <row r="3769" spans="1:19" s="158" customFormat="1" x14ac:dyDescent="0.2">
      <c r="A3769" s="157"/>
      <c r="E3769" s="159"/>
      <c r="F3769" s="159"/>
      <c r="G3769" s="160"/>
      <c r="H3769" s="159"/>
      <c r="I3769" s="159"/>
      <c r="K3769" s="161"/>
      <c r="S3769" s="157"/>
    </row>
    <row r="3770" spans="1:19" s="158" customFormat="1" x14ac:dyDescent="0.2">
      <c r="A3770" s="157"/>
      <c r="E3770" s="159"/>
      <c r="F3770" s="159"/>
      <c r="G3770" s="160"/>
      <c r="H3770" s="159"/>
      <c r="I3770" s="159"/>
      <c r="K3770" s="161"/>
      <c r="S3770" s="157"/>
    </row>
    <row r="3771" spans="1:19" s="158" customFormat="1" x14ac:dyDescent="0.2">
      <c r="A3771" s="157"/>
      <c r="E3771" s="159"/>
      <c r="F3771" s="159"/>
      <c r="G3771" s="160"/>
      <c r="H3771" s="159"/>
      <c r="I3771" s="159"/>
      <c r="K3771" s="161"/>
      <c r="S3771" s="157"/>
    </row>
    <row r="3772" spans="1:19" s="158" customFormat="1" x14ac:dyDescent="0.2">
      <c r="A3772" s="157"/>
      <c r="E3772" s="159"/>
      <c r="F3772" s="159"/>
      <c r="G3772" s="160"/>
      <c r="H3772" s="159"/>
      <c r="I3772" s="159"/>
      <c r="K3772" s="161"/>
      <c r="S3772" s="157"/>
    </row>
    <row r="3773" spans="1:19" s="158" customFormat="1" x14ac:dyDescent="0.2">
      <c r="A3773" s="157"/>
      <c r="E3773" s="159"/>
      <c r="F3773" s="159"/>
      <c r="G3773" s="160"/>
      <c r="H3773" s="159"/>
      <c r="I3773" s="159"/>
      <c r="K3773" s="161"/>
      <c r="S3773" s="157"/>
    </row>
    <row r="3774" spans="1:19" s="158" customFormat="1" x14ac:dyDescent="0.2">
      <c r="A3774" s="157"/>
      <c r="E3774" s="159"/>
      <c r="F3774" s="159"/>
      <c r="G3774" s="160"/>
      <c r="H3774" s="159"/>
      <c r="I3774" s="159"/>
      <c r="K3774" s="161"/>
      <c r="S3774" s="157"/>
    </row>
    <row r="3775" spans="1:19" s="158" customFormat="1" x14ac:dyDescent="0.2">
      <c r="A3775" s="157"/>
      <c r="E3775" s="159"/>
      <c r="F3775" s="159"/>
      <c r="G3775" s="160"/>
      <c r="H3775" s="159"/>
      <c r="I3775" s="159"/>
      <c r="K3775" s="161"/>
      <c r="S3775" s="157"/>
    </row>
    <row r="3776" spans="1:19" s="158" customFormat="1" x14ac:dyDescent="0.2">
      <c r="A3776" s="157"/>
      <c r="E3776" s="159"/>
      <c r="F3776" s="159"/>
      <c r="G3776" s="160"/>
      <c r="H3776" s="159"/>
      <c r="I3776" s="159"/>
      <c r="K3776" s="161"/>
      <c r="S3776" s="157"/>
    </row>
    <row r="3777" spans="1:19" s="158" customFormat="1" x14ac:dyDescent="0.2">
      <c r="A3777" s="157"/>
      <c r="E3777" s="159"/>
      <c r="F3777" s="159"/>
      <c r="G3777" s="160"/>
      <c r="H3777" s="159"/>
      <c r="I3777" s="159"/>
      <c r="K3777" s="161"/>
      <c r="S3777" s="157"/>
    </row>
    <row r="3778" spans="1:19" s="158" customFormat="1" x14ac:dyDescent="0.2">
      <c r="A3778" s="157"/>
      <c r="E3778" s="159"/>
      <c r="F3778" s="159"/>
      <c r="G3778" s="160"/>
      <c r="H3778" s="159"/>
      <c r="I3778" s="159"/>
      <c r="K3778" s="161"/>
      <c r="S3778" s="157"/>
    </row>
    <row r="3779" spans="1:19" s="158" customFormat="1" x14ac:dyDescent="0.2">
      <c r="A3779" s="157"/>
      <c r="E3779" s="159"/>
      <c r="F3779" s="159"/>
      <c r="G3779" s="160"/>
      <c r="H3779" s="159"/>
      <c r="I3779" s="159"/>
      <c r="K3779" s="161"/>
      <c r="S3779" s="157"/>
    </row>
    <row r="3780" spans="1:19" s="158" customFormat="1" x14ac:dyDescent="0.2">
      <c r="A3780" s="157"/>
      <c r="E3780" s="159"/>
      <c r="F3780" s="159"/>
      <c r="G3780" s="160"/>
      <c r="H3780" s="159"/>
      <c r="I3780" s="159"/>
      <c r="K3780" s="161"/>
      <c r="S3780" s="157"/>
    </row>
    <row r="3781" spans="1:19" s="158" customFormat="1" x14ac:dyDescent="0.2">
      <c r="A3781" s="157"/>
      <c r="E3781" s="159"/>
      <c r="F3781" s="159"/>
      <c r="G3781" s="160"/>
      <c r="H3781" s="159"/>
      <c r="I3781" s="159"/>
      <c r="K3781" s="161"/>
      <c r="S3781" s="157"/>
    </row>
    <row r="3782" spans="1:19" s="158" customFormat="1" x14ac:dyDescent="0.2">
      <c r="A3782" s="157"/>
      <c r="E3782" s="159"/>
      <c r="F3782" s="159"/>
      <c r="G3782" s="160"/>
      <c r="H3782" s="159"/>
      <c r="I3782" s="159"/>
      <c r="K3782" s="161"/>
      <c r="S3782" s="157"/>
    </row>
    <row r="3783" spans="1:19" s="158" customFormat="1" x14ac:dyDescent="0.2">
      <c r="A3783" s="157"/>
      <c r="E3783" s="159"/>
      <c r="F3783" s="159"/>
      <c r="G3783" s="160"/>
      <c r="H3783" s="159"/>
      <c r="I3783" s="159"/>
      <c r="K3783" s="161"/>
      <c r="S3783" s="157"/>
    </row>
    <row r="3784" spans="1:19" s="158" customFormat="1" x14ac:dyDescent="0.2">
      <c r="A3784" s="157"/>
      <c r="E3784" s="159"/>
      <c r="F3784" s="159"/>
      <c r="G3784" s="160"/>
      <c r="H3784" s="159"/>
      <c r="I3784" s="159"/>
      <c r="K3784" s="161"/>
      <c r="S3784" s="157"/>
    </row>
    <row r="3785" spans="1:19" s="158" customFormat="1" x14ac:dyDescent="0.2">
      <c r="A3785" s="157"/>
      <c r="E3785" s="159"/>
      <c r="F3785" s="159"/>
      <c r="G3785" s="160"/>
      <c r="H3785" s="159"/>
      <c r="I3785" s="159"/>
      <c r="K3785" s="161"/>
      <c r="S3785" s="157"/>
    </row>
    <row r="3786" spans="1:19" s="158" customFormat="1" x14ac:dyDescent="0.2">
      <c r="A3786" s="157"/>
      <c r="E3786" s="159"/>
      <c r="F3786" s="159"/>
      <c r="G3786" s="160"/>
      <c r="H3786" s="159"/>
      <c r="I3786" s="159"/>
      <c r="K3786" s="161"/>
      <c r="S3786" s="157"/>
    </row>
    <row r="3787" spans="1:19" s="158" customFormat="1" x14ac:dyDescent="0.2">
      <c r="A3787" s="157"/>
      <c r="E3787" s="159"/>
      <c r="F3787" s="159"/>
      <c r="G3787" s="160"/>
      <c r="H3787" s="159"/>
      <c r="I3787" s="159"/>
      <c r="K3787" s="161"/>
      <c r="S3787" s="157"/>
    </row>
    <row r="3788" spans="1:19" s="158" customFormat="1" x14ac:dyDescent="0.2">
      <c r="A3788" s="157"/>
      <c r="E3788" s="159"/>
      <c r="F3788" s="159"/>
      <c r="G3788" s="160"/>
      <c r="H3788" s="159"/>
      <c r="I3788" s="159"/>
      <c r="K3788" s="161"/>
      <c r="S3788" s="157"/>
    </row>
    <row r="3789" spans="1:19" s="158" customFormat="1" x14ac:dyDescent="0.2">
      <c r="A3789" s="157"/>
      <c r="E3789" s="159"/>
      <c r="F3789" s="159"/>
      <c r="G3789" s="160"/>
      <c r="H3789" s="159"/>
      <c r="I3789" s="159"/>
      <c r="K3789" s="161"/>
      <c r="S3789" s="157"/>
    </row>
    <row r="3790" spans="1:19" s="158" customFormat="1" x14ac:dyDescent="0.2">
      <c r="A3790" s="157"/>
      <c r="E3790" s="159"/>
      <c r="F3790" s="159"/>
      <c r="G3790" s="160"/>
      <c r="H3790" s="159"/>
      <c r="I3790" s="159"/>
      <c r="K3790" s="161"/>
      <c r="S3790" s="157"/>
    </row>
    <row r="3791" spans="1:19" s="158" customFormat="1" x14ac:dyDescent="0.2">
      <c r="A3791" s="157"/>
      <c r="E3791" s="159"/>
      <c r="F3791" s="159"/>
      <c r="G3791" s="160"/>
      <c r="H3791" s="159"/>
      <c r="I3791" s="159"/>
      <c r="K3791" s="161"/>
      <c r="S3791" s="157"/>
    </row>
    <row r="3792" spans="1:19" s="158" customFormat="1" x14ac:dyDescent="0.2">
      <c r="A3792" s="157"/>
      <c r="E3792" s="159"/>
      <c r="F3792" s="159"/>
      <c r="G3792" s="160"/>
      <c r="H3792" s="159"/>
      <c r="I3792" s="159"/>
      <c r="K3792" s="161"/>
      <c r="S3792" s="157"/>
    </row>
    <row r="3793" spans="1:19" s="158" customFormat="1" x14ac:dyDescent="0.2">
      <c r="A3793" s="157"/>
      <c r="E3793" s="159"/>
      <c r="F3793" s="159"/>
      <c r="G3793" s="160"/>
      <c r="H3793" s="159"/>
      <c r="I3793" s="159"/>
      <c r="K3793" s="161"/>
      <c r="S3793" s="157"/>
    </row>
    <row r="3794" spans="1:19" s="158" customFormat="1" x14ac:dyDescent="0.2">
      <c r="A3794" s="157"/>
      <c r="E3794" s="159"/>
      <c r="F3794" s="159"/>
      <c r="G3794" s="160"/>
      <c r="H3794" s="159"/>
      <c r="I3794" s="159"/>
      <c r="K3794" s="161"/>
      <c r="S3794" s="157"/>
    </row>
    <row r="3795" spans="1:19" s="158" customFormat="1" x14ac:dyDescent="0.2">
      <c r="A3795" s="157"/>
      <c r="E3795" s="159"/>
      <c r="F3795" s="159"/>
      <c r="G3795" s="160"/>
      <c r="H3795" s="159"/>
      <c r="I3795" s="159"/>
      <c r="K3795" s="161"/>
      <c r="S3795" s="157"/>
    </row>
    <row r="3796" spans="1:19" s="158" customFormat="1" x14ac:dyDescent="0.2">
      <c r="A3796" s="157"/>
      <c r="E3796" s="159"/>
      <c r="F3796" s="159"/>
      <c r="G3796" s="160"/>
      <c r="H3796" s="159"/>
      <c r="I3796" s="159"/>
      <c r="K3796" s="161"/>
      <c r="S3796" s="157"/>
    </row>
    <row r="3797" spans="1:19" s="158" customFormat="1" x14ac:dyDescent="0.2">
      <c r="A3797" s="157"/>
      <c r="E3797" s="159"/>
      <c r="F3797" s="159"/>
      <c r="G3797" s="160"/>
      <c r="H3797" s="159"/>
      <c r="I3797" s="159"/>
      <c r="K3797" s="161"/>
      <c r="S3797" s="157"/>
    </row>
    <row r="3798" spans="1:19" s="158" customFormat="1" x14ac:dyDescent="0.2">
      <c r="A3798" s="157"/>
      <c r="E3798" s="159"/>
      <c r="F3798" s="159"/>
      <c r="G3798" s="160"/>
      <c r="H3798" s="159"/>
      <c r="I3798" s="159"/>
      <c r="K3798" s="161"/>
      <c r="S3798" s="157"/>
    </row>
    <row r="3799" spans="1:19" s="158" customFormat="1" x14ac:dyDescent="0.2">
      <c r="A3799" s="157"/>
      <c r="E3799" s="159"/>
      <c r="F3799" s="159"/>
      <c r="G3799" s="160"/>
      <c r="H3799" s="159"/>
      <c r="I3799" s="159"/>
      <c r="K3799" s="161"/>
      <c r="S3799" s="157"/>
    </row>
    <row r="3800" spans="1:19" s="158" customFormat="1" x14ac:dyDescent="0.2">
      <c r="A3800" s="157"/>
      <c r="E3800" s="159"/>
      <c r="F3800" s="159"/>
      <c r="G3800" s="160"/>
      <c r="H3800" s="159"/>
      <c r="I3800" s="159"/>
      <c r="K3800" s="161"/>
      <c r="S3800" s="157"/>
    </row>
    <row r="3801" spans="1:19" s="158" customFormat="1" x14ac:dyDescent="0.2">
      <c r="A3801" s="157"/>
      <c r="E3801" s="159"/>
      <c r="F3801" s="159"/>
      <c r="G3801" s="160"/>
      <c r="H3801" s="159"/>
      <c r="I3801" s="159"/>
      <c r="K3801" s="161"/>
      <c r="S3801" s="157"/>
    </row>
    <row r="3802" spans="1:19" s="158" customFormat="1" x14ac:dyDescent="0.2">
      <c r="A3802" s="157"/>
      <c r="E3802" s="159"/>
      <c r="F3802" s="159"/>
      <c r="G3802" s="160"/>
      <c r="H3802" s="159"/>
      <c r="I3802" s="159"/>
      <c r="K3802" s="161"/>
      <c r="S3802" s="157"/>
    </row>
    <row r="3803" spans="1:19" s="158" customFormat="1" x14ac:dyDescent="0.2">
      <c r="A3803" s="157"/>
      <c r="E3803" s="159"/>
      <c r="F3803" s="159"/>
      <c r="G3803" s="160"/>
      <c r="H3803" s="159"/>
      <c r="I3803" s="159"/>
      <c r="K3803" s="161"/>
      <c r="S3803" s="157"/>
    </row>
    <row r="3804" spans="1:19" s="158" customFormat="1" x14ac:dyDescent="0.2">
      <c r="A3804" s="157"/>
      <c r="E3804" s="159"/>
      <c r="F3804" s="159"/>
      <c r="G3804" s="160"/>
      <c r="H3804" s="159"/>
      <c r="I3804" s="159"/>
      <c r="K3804" s="161"/>
      <c r="S3804" s="157"/>
    </row>
    <row r="3805" spans="1:19" s="158" customFormat="1" x14ac:dyDescent="0.2">
      <c r="A3805" s="157"/>
      <c r="E3805" s="159"/>
      <c r="F3805" s="159"/>
      <c r="G3805" s="160"/>
      <c r="H3805" s="159"/>
      <c r="I3805" s="159"/>
      <c r="K3805" s="161"/>
      <c r="S3805" s="157"/>
    </row>
    <row r="3806" spans="1:19" s="158" customFormat="1" x14ac:dyDescent="0.2">
      <c r="A3806" s="157"/>
      <c r="E3806" s="159"/>
      <c r="F3806" s="159"/>
      <c r="G3806" s="160"/>
      <c r="H3806" s="159"/>
      <c r="I3806" s="159"/>
      <c r="K3806" s="161"/>
      <c r="S3806" s="157"/>
    </row>
    <row r="3807" spans="1:19" s="158" customFormat="1" x14ac:dyDescent="0.2">
      <c r="A3807" s="157"/>
      <c r="E3807" s="159"/>
      <c r="F3807" s="159"/>
      <c r="G3807" s="160"/>
      <c r="H3807" s="159"/>
      <c r="I3807" s="159"/>
      <c r="K3807" s="161"/>
      <c r="S3807" s="157"/>
    </row>
    <row r="3808" spans="1:19" s="158" customFormat="1" x14ac:dyDescent="0.2">
      <c r="A3808" s="157"/>
      <c r="E3808" s="159"/>
      <c r="F3808" s="159"/>
      <c r="G3808" s="160"/>
      <c r="H3808" s="159"/>
      <c r="I3808" s="159"/>
      <c r="K3808" s="161"/>
      <c r="S3808" s="157"/>
    </row>
    <row r="3809" spans="1:19" s="158" customFormat="1" x14ac:dyDescent="0.2">
      <c r="A3809" s="157"/>
      <c r="E3809" s="159"/>
      <c r="F3809" s="159"/>
      <c r="G3809" s="160"/>
      <c r="H3809" s="159"/>
      <c r="I3809" s="159"/>
      <c r="K3809" s="161"/>
      <c r="S3809" s="157"/>
    </row>
    <row r="3810" spans="1:19" s="158" customFormat="1" x14ac:dyDescent="0.2">
      <c r="A3810" s="157"/>
      <c r="E3810" s="159"/>
      <c r="F3810" s="159"/>
      <c r="G3810" s="160"/>
      <c r="H3810" s="159"/>
      <c r="I3810" s="159"/>
      <c r="K3810" s="161"/>
      <c r="S3810" s="157"/>
    </row>
    <row r="3811" spans="1:19" s="158" customFormat="1" x14ac:dyDescent="0.2">
      <c r="A3811" s="157"/>
      <c r="E3811" s="159"/>
      <c r="F3811" s="159"/>
      <c r="G3811" s="160"/>
      <c r="H3811" s="159"/>
      <c r="I3811" s="159"/>
      <c r="K3811" s="161"/>
      <c r="S3811" s="157"/>
    </row>
    <row r="3812" spans="1:19" s="158" customFormat="1" x14ac:dyDescent="0.2">
      <c r="A3812" s="157"/>
      <c r="E3812" s="159"/>
      <c r="F3812" s="159"/>
      <c r="G3812" s="160"/>
      <c r="H3812" s="159"/>
      <c r="I3812" s="159"/>
      <c r="K3812" s="161"/>
      <c r="S3812" s="157"/>
    </row>
    <row r="3813" spans="1:19" s="158" customFormat="1" x14ac:dyDescent="0.2">
      <c r="A3813" s="157"/>
      <c r="E3813" s="159"/>
      <c r="F3813" s="159"/>
      <c r="G3813" s="160"/>
      <c r="H3813" s="159"/>
      <c r="I3813" s="159"/>
      <c r="K3813" s="161"/>
      <c r="S3813" s="157"/>
    </row>
    <row r="3814" spans="1:19" s="158" customFormat="1" x14ac:dyDescent="0.2">
      <c r="A3814" s="157"/>
      <c r="E3814" s="159"/>
      <c r="F3814" s="159"/>
      <c r="G3814" s="160"/>
      <c r="H3814" s="159"/>
      <c r="I3814" s="159"/>
      <c r="K3814" s="161"/>
      <c r="S3814" s="157"/>
    </row>
    <row r="3815" spans="1:19" s="158" customFormat="1" x14ac:dyDescent="0.2">
      <c r="A3815" s="157"/>
      <c r="E3815" s="159"/>
      <c r="F3815" s="159"/>
      <c r="G3815" s="160"/>
      <c r="H3815" s="159"/>
      <c r="I3815" s="159"/>
      <c r="K3815" s="161"/>
      <c r="S3815" s="157"/>
    </row>
    <row r="3816" spans="1:19" s="158" customFormat="1" x14ac:dyDescent="0.2">
      <c r="A3816" s="157"/>
      <c r="E3816" s="159"/>
      <c r="F3816" s="159"/>
      <c r="G3816" s="160"/>
      <c r="H3816" s="159"/>
      <c r="I3816" s="159"/>
      <c r="K3816" s="161"/>
      <c r="S3816" s="157"/>
    </row>
    <row r="3817" spans="1:19" s="158" customFormat="1" x14ac:dyDescent="0.2">
      <c r="A3817" s="157"/>
      <c r="E3817" s="159"/>
      <c r="F3817" s="159"/>
      <c r="G3817" s="160"/>
      <c r="H3817" s="159"/>
      <c r="I3817" s="159"/>
      <c r="K3817" s="161"/>
      <c r="S3817" s="157"/>
    </row>
    <row r="3818" spans="1:19" s="158" customFormat="1" x14ac:dyDescent="0.2">
      <c r="A3818" s="157"/>
      <c r="E3818" s="159"/>
      <c r="F3818" s="159"/>
      <c r="G3818" s="160"/>
      <c r="H3818" s="159"/>
      <c r="I3818" s="159"/>
      <c r="K3818" s="161"/>
      <c r="S3818" s="157"/>
    </row>
    <row r="3819" spans="1:19" s="158" customFormat="1" x14ac:dyDescent="0.2">
      <c r="A3819" s="157"/>
      <c r="E3819" s="159"/>
      <c r="F3819" s="159"/>
      <c r="G3819" s="160"/>
      <c r="H3819" s="159"/>
      <c r="I3819" s="159"/>
      <c r="K3819" s="161"/>
      <c r="S3819" s="157"/>
    </row>
    <row r="3820" spans="1:19" s="158" customFormat="1" x14ac:dyDescent="0.2">
      <c r="A3820" s="157"/>
      <c r="E3820" s="159"/>
      <c r="F3820" s="159"/>
      <c r="G3820" s="160"/>
      <c r="H3820" s="159"/>
      <c r="I3820" s="159"/>
      <c r="K3820" s="161"/>
      <c r="S3820" s="157"/>
    </row>
    <row r="3821" spans="1:19" s="158" customFormat="1" x14ac:dyDescent="0.2">
      <c r="A3821" s="157"/>
      <c r="E3821" s="159"/>
      <c r="F3821" s="159"/>
      <c r="G3821" s="160"/>
      <c r="H3821" s="159"/>
      <c r="I3821" s="159"/>
      <c r="K3821" s="161"/>
      <c r="S3821" s="157"/>
    </row>
    <row r="3822" spans="1:19" s="158" customFormat="1" x14ac:dyDescent="0.2">
      <c r="A3822" s="157"/>
      <c r="E3822" s="159"/>
      <c r="F3822" s="159"/>
      <c r="G3822" s="160"/>
      <c r="H3822" s="159"/>
      <c r="I3822" s="159"/>
      <c r="K3822" s="161"/>
      <c r="S3822" s="157"/>
    </row>
    <row r="3823" spans="1:19" s="158" customFormat="1" x14ac:dyDescent="0.2">
      <c r="A3823" s="157"/>
      <c r="E3823" s="159"/>
      <c r="F3823" s="159"/>
      <c r="G3823" s="160"/>
      <c r="H3823" s="159"/>
      <c r="I3823" s="159"/>
      <c r="K3823" s="161"/>
      <c r="S3823" s="157"/>
    </row>
    <row r="3824" spans="1:19" s="158" customFormat="1" x14ac:dyDescent="0.2">
      <c r="A3824" s="157"/>
      <c r="E3824" s="159"/>
      <c r="F3824" s="159"/>
      <c r="G3824" s="160"/>
      <c r="H3824" s="159"/>
      <c r="I3824" s="159"/>
      <c r="K3824" s="161"/>
      <c r="S3824" s="157"/>
    </row>
    <row r="3825" spans="1:19" s="158" customFormat="1" x14ac:dyDescent="0.2">
      <c r="A3825" s="157"/>
      <c r="E3825" s="159"/>
      <c r="F3825" s="159"/>
      <c r="G3825" s="160"/>
      <c r="H3825" s="159"/>
      <c r="I3825" s="159"/>
      <c r="K3825" s="161"/>
      <c r="S3825" s="157"/>
    </row>
    <row r="3826" spans="1:19" s="158" customFormat="1" x14ac:dyDescent="0.2">
      <c r="A3826" s="157"/>
      <c r="E3826" s="159"/>
      <c r="F3826" s="159"/>
      <c r="G3826" s="160"/>
      <c r="H3826" s="159"/>
      <c r="I3826" s="159"/>
      <c r="K3826" s="161"/>
      <c r="S3826" s="157"/>
    </row>
    <row r="3827" spans="1:19" s="158" customFormat="1" x14ac:dyDescent="0.2">
      <c r="A3827" s="157"/>
      <c r="E3827" s="159"/>
      <c r="F3827" s="159"/>
      <c r="G3827" s="160"/>
      <c r="H3827" s="159"/>
      <c r="I3827" s="159"/>
      <c r="K3827" s="161"/>
      <c r="S3827" s="157"/>
    </row>
    <row r="3828" spans="1:19" s="158" customFormat="1" x14ac:dyDescent="0.2">
      <c r="A3828" s="157"/>
      <c r="E3828" s="159"/>
      <c r="F3828" s="159"/>
      <c r="G3828" s="160"/>
      <c r="H3828" s="159"/>
      <c r="I3828" s="159"/>
      <c r="K3828" s="161"/>
      <c r="S3828" s="157"/>
    </row>
    <row r="3829" spans="1:19" s="158" customFormat="1" x14ac:dyDescent="0.2">
      <c r="A3829" s="157"/>
      <c r="E3829" s="159"/>
      <c r="F3829" s="159"/>
      <c r="G3829" s="160"/>
      <c r="H3829" s="159"/>
      <c r="I3829" s="159"/>
      <c r="K3829" s="161"/>
      <c r="S3829" s="157"/>
    </row>
    <row r="3830" spans="1:19" s="158" customFormat="1" x14ac:dyDescent="0.2">
      <c r="A3830" s="157"/>
      <c r="E3830" s="159"/>
      <c r="F3830" s="159"/>
      <c r="G3830" s="160"/>
      <c r="H3830" s="159"/>
      <c r="I3830" s="159"/>
      <c r="K3830" s="161"/>
      <c r="S3830" s="157"/>
    </row>
    <row r="3831" spans="1:19" s="158" customFormat="1" x14ac:dyDescent="0.2">
      <c r="A3831" s="157"/>
      <c r="E3831" s="159"/>
      <c r="F3831" s="159"/>
      <c r="G3831" s="160"/>
      <c r="H3831" s="159"/>
      <c r="I3831" s="159"/>
      <c r="K3831" s="161"/>
      <c r="S3831" s="157"/>
    </row>
    <row r="3832" spans="1:19" s="158" customFormat="1" x14ac:dyDescent="0.2">
      <c r="A3832" s="157"/>
      <c r="E3832" s="159"/>
      <c r="F3832" s="159"/>
      <c r="G3832" s="160"/>
      <c r="H3832" s="159"/>
      <c r="I3832" s="159"/>
      <c r="K3832" s="161"/>
      <c r="S3832" s="157"/>
    </row>
    <row r="3833" spans="1:19" s="158" customFormat="1" x14ac:dyDescent="0.2">
      <c r="A3833" s="157"/>
      <c r="E3833" s="159"/>
      <c r="F3833" s="159"/>
      <c r="G3833" s="160"/>
      <c r="H3833" s="159"/>
      <c r="I3833" s="159"/>
      <c r="K3833" s="161"/>
      <c r="S3833" s="157"/>
    </row>
    <row r="3834" spans="1:19" s="158" customFormat="1" x14ac:dyDescent="0.2">
      <c r="A3834" s="157"/>
      <c r="E3834" s="159"/>
      <c r="F3834" s="159"/>
      <c r="G3834" s="160"/>
      <c r="H3834" s="159"/>
      <c r="I3834" s="159"/>
      <c r="K3834" s="161"/>
      <c r="S3834" s="157"/>
    </row>
    <row r="3835" spans="1:19" s="158" customFormat="1" x14ac:dyDescent="0.2">
      <c r="A3835" s="157"/>
      <c r="E3835" s="159"/>
      <c r="F3835" s="159"/>
      <c r="G3835" s="160"/>
      <c r="H3835" s="159"/>
      <c r="I3835" s="159"/>
      <c r="K3835" s="161"/>
      <c r="S3835" s="157"/>
    </row>
    <row r="3836" spans="1:19" s="158" customFormat="1" x14ac:dyDescent="0.2">
      <c r="A3836" s="157"/>
      <c r="E3836" s="159"/>
      <c r="F3836" s="159"/>
      <c r="G3836" s="160"/>
      <c r="H3836" s="159"/>
      <c r="I3836" s="159"/>
      <c r="K3836" s="161"/>
      <c r="S3836" s="157"/>
    </row>
    <row r="3837" spans="1:19" s="158" customFormat="1" x14ac:dyDescent="0.2">
      <c r="A3837" s="157"/>
      <c r="E3837" s="159"/>
      <c r="F3837" s="159"/>
      <c r="G3837" s="160"/>
      <c r="H3837" s="159"/>
      <c r="I3837" s="159"/>
      <c r="K3837" s="161"/>
      <c r="S3837" s="157"/>
    </row>
    <row r="3838" spans="1:19" s="158" customFormat="1" x14ac:dyDescent="0.2">
      <c r="A3838" s="157"/>
      <c r="E3838" s="159"/>
      <c r="F3838" s="159"/>
      <c r="G3838" s="160"/>
      <c r="H3838" s="159"/>
      <c r="I3838" s="159"/>
      <c r="K3838" s="161"/>
      <c r="S3838" s="157"/>
    </row>
    <row r="3839" spans="1:19" s="158" customFormat="1" x14ac:dyDescent="0.2">
      <c r="A3839" s="157"/>
      <c r="E3839" s="159"/>
      <c r="F3839" s="159"/>
      <c r="G3839" s="160"/>
      <c r="H3839" s="159"/>
      <c r="I3839" s="159"/>
      <c r="K3839" s="161"/>
      <c r="S3839" s="157"/>
    </row>
    <row r="3840" spans="1:19" s="158" customFormat="1" x14ac:dyDescent="0.2">
      <c r="A3840" s="157"/>
      <c r="E3840" s="159"/>
      <c r="F3840" s="159"/>
      <c r="G3840" s="160"/>
      <c r="H3840" s="159"/>
      <c r="I3840" s="159"/>
      <c r="K3840" s="161"/>
      <c r="S3840" s="157"/>
    </row>
    <row r="3841" spans="1:19" s="158" customFormat="1" x14ac:dyDescent="0.2">
      <c r="A3841" s="157"/>
      <c r="E3841" s="159"/>
      <c r="F3841" s="159"/>
      <c r="G3841" s="160"/>
      <c r="H3841" s="159"/>
      <c r="I3841" s="159"/>
      <c r="K3841" s="161"/>
      <c r="S3841" s="157"/>
    </row>
    <row r="3842" spans="1:19" s="158" customFormat="1" x14ac:dyDescent="0.2">
      <c r="A3842" s="157"/>
      <c r="E3842" s="159"/>
      <c r="F3842" s="159"/>
      <c r="G3842" s="160"/>
      <c r="H3842" s="159"/>
      <c r="I3842" s="159"/>
      <c r="K3842" s="161"/>
      <c r="S3842" s="157"/>
    </row>
    <row r="3843" spans="1:19" s="158" customFormat="1" x14ac:dyDescent="0.2">
      <c r="A3843" s="157"/>
      <c r="E3843" s="159"/>
      <c r="F3843" s="159"/>
      <c r="G3843" s="160"/>
      <c r="H3843" s="159"/>
      <c r="I3843" s="159"/>
      <c r="K3843" s="161"/>
      <c r="S3843" s="157"/>
    </row>
    <row r="3844" spans="1:19" s="158" customFormat="1" x14ac:dyDescent="0.2">
      <c r="A3844" s="157"/>
      <c r="E3844" s="159"/>
      <c r="F3844" s="159"/>
      <c r="G3844" s="160"/>
      <c r="H3844" s="159"/>
      <c r="I3844" s="159"/>
      <c r="K3844" s="161"/>
      <c r="S3844" s="157"/>
    </row>
    <row r="3845" spans="1:19" s="158" customFormat="1" x14ac:dyDescent="0.2">
      <c r="A3845" s="157"/>
      <c r="E3845" s="159"/>
      <c r="F3845" s="159"/>
      <c r="G3845" s="160"/>
      <c r="H3845" s="159"/>
      <c r="I3845" s="159"/>
      <c r="K3845" s="161"/>
      <c r="S3845" s="157"/>
    </row>
    <row r="3846" spans="1:19" s="158" customFormat="1" x14ac:dyDescent="0.2">
      <c r="A3846" s="157"/>
      <c r="E3846" s="159"/>
      <c r="F3846" s="159"/>
      <c r="G3846" s="160"/>
      <c r="H3846" s="159"/>
      <c r="I3846" s="159"/>
      <c r="K3846" s="161"/>
      <c r="S3846" s="157"/>
    </row>
    <row r="3847" spans="1:19" s="158" customFormat="1" x14ac:dyDescent="0.2">
      <c r="A3847" s="157"/>
      <c r="E3847" s="159"/>
      <c r="F3847" s="159"/>
      <c r="G3847" s="160"/>
      <c r="H3847" s="159"/>
      <c r="I3847" s="159"/>
      <c r="K3847" s="161"/>
      <c r="S3847" s="157"/>
    </row>
    <row r="3848" spans="1:19" s="158" customFormat="1" x14ac:dyDescent="0.2">
      <c r="A3848" s="157"/>
      <c r="E3848" s="159"/>
      <c r="F3848" s="159"/>
      <c r="G3848" s="160"/>
      <c r="H3848" s="159"/>
      <c r="I3848" s="159"/>
      <c r="K3848" s="161"/>
      <c r="S3848" s="157"/>
    </row>
    <row r="3849" spans="1:19" s="158" customFormat="1" x14ac:dyDescent="0.2">
      <c r="A3849" s="157"/>
      <c r="E3849" s="159"/>
      <c r="F3849" s="159"/>
      <c r="G3849" s="160"/>
      <c r="H3849" s="159"/>
      <c r="I3849" s="159"/>
      <c r="K3849" s="161"/>
      <c r="S3849" s="157"/>
    </row>
    <row r="3850" spans="1:19" s="158" customFormat="1" x14ac:dyDescent="0.2">
      <c r="A3850" s="157"/>
      <c r="E3850" s="159"/>
      <c r="F3850" s="159"/>
      <c r="G3850" s="160"/>
      <c r="H3850" s="159"/>
      <c r="I3850" s="159"/>
      <c r="K3850" s="161"/>
      <c r="S3850" s="157"/>
    </row>
    <row r="3851" spans="1:19" s="158" customFormat="1" x14ac:dyDescent="0.2">
      <c r="A3851" s="157"/>
      <c r="E3851" s="159"/>
      <c r="F3851" s="159"/>
      <c r="G3851" s="160"/>
      <c r="H3851" s="159"/>
      <c r="I3851" s="159"/>
      <c r="K3851" s="161"/>
      <c r="S3851" s="157"/>
    </row>
    <row r="3852" spans="1:19" s="158" customFormat="1" x14ac:dyDescent="0.2">
      <c r="A3852" s="157"/>
      <c r="E3852" s="159"/>
      <c r="F3852" s="159"/>
      <c r="G3852" s="160"/>
      <c r="H3852" s="159"/>
      <c r="I3852" s="159"/>
      <c r="K3852" s="161"/>
      <c r="S3852" s="157"/>
    </row>
    <row r="3853" spans="1:19" s="158" customFormat="1" x14ac:dyDescent="0.2">
      <c r="A3853" s="157"/>
      <c r="E3853" s="159"/>
      <c r="F3853" s="159"/>
      <c r="G3853" s="160"/>
      <c r="H3853" s="159"/>
      <c r="I3853" s="159"/>
      <c r="K3853" s="161"/>
      <c r="S3853" s="157"/>
    </row>
    <row r="3854" spans="1:19" s="158" customFormat="1" x14ac:dyDescent="0.2">
      <c r="A3854" s="157"/>
      <c r="E3854" s="159"/>
      <c r="F3854" s="159"/>
      <c r="G3854" s="160"/>
      <c r="H3854" s="159"/>
      <c r="I3854" s="159"/>
      <c r="K3854" s="161"/>
      <c r="S3854" s="157"/>
    </row>
    <row r="3855" spans="1:19" s="158" customFormat="1" x14ac:dyDescent="0.2">
      <c r="A3855" s="157"/>
      <c r="E3855" s="159"/>
      <c r="F3855" s="159"/>
      <c r="G3855" s="160"/>
      <c r="H3855" s="159"/>
      <c r="I3855" s="159"/>
      <c r="K3855" s="161"/>
      <c r="S3855" s="157"/>
    </row>
    <row r="3856" spans="1:19" s="158" customFormat="1" x14ac:dyDescent="0.2">
      <c r="A3856" s="157"/>
      <c r="E3856" s="159"/>
      <c r="F3856" s="159"/>
      <c r="G3856" s="160"/>
      <c r="H3856" s="159"/>
      <c r="I3856" s="159"/>
      <c r="K3856" s="161"/>
      <c r="S3856" s="157"/>
    </row>
    <row r="3857" spans="1:19" s="158" customFormat="1" x14ac:dyDescent="0.2">
      <c r="A3857" s="157"/>
      <c r="E3857" s="159"/>
      <c r="F3857" s="159"/>
      <c r="G3857" s="160"/>
      <c r="H3857" s="159"/>
      <c r="I3857" s="159"/>
      <c r="K3857" s="161"/>
      <c r="S3857" s="157"/>
    </row>
    <row r="3858" spans="1:19" s="158" customFormat="1" x14ac:dyDescent="0.2">
      <c r="A3858" s="157"/>
      <c r="E3858" s="159"/>
      <c r="F3858" s="159"/>
      <c r="G3858" s="160"/>
      <c r="H3858" s="159"/>
      <c r="I3858" s="159"/>
      <c r="K3858" s="161"/>
      <c r="S3858" s="157"/>
    </row>
    <row r="3859" spans="1:19" s="158" customFormat="1" x14ac:dyDescent="0.2">
      <c r="A3859" s="157"/>
      <c r="E3859" s="159"/>
      <c r="F3859" s="159"/>
      <c r="G3859" s="160"/>
      <c r="H3859" s="159"/>
      <c r="I3859" s="159"/>
      <c r="K3859" s="161"/>
      <c r="S3859" s="157"/>
    </row>
    <row r="3860" spans="1:19" s="158" customFormat="1" x14ac:dyDescent="0.2">
      <c r="A3860" s="157"/>
      <c r="E3860" s="159"/>
      <c r="F3860" s="159"/>
      <c r="G3860" s="160"/>
      <c r="H3860" s="159"/>
      <c r="I3860" s="159"/>
      <c r="K3860" s="161"/>
      <c r="S3860" s="157"/>
    </row>
    <row r="3861" spans="1:19" s="158" customFormat="1" x14ac:dyDescent="0.2">
      <c r="A3861" s="157"/>
      <c r="E3861" s="159"/>
      <c r="F3861" s="159"/>
      <c r="G3861" s="160"/>
      <c r="H3861" s="159"/>
      <c r="I3861" s="159"/>
      <c r="K3861" s="161"/>
      <c r="S3861" s="157"/>
    </row>
    <row r="3862" spans="1:19" s="158" customFormat="1" x14ac:dyDescent="0.2">
      <c r="A3862" s="157"/>
      <c r="E3862" s="159"/>
      <c r="F3862" s="159"/>
      <c r="G3862" s="160"/>
      <c r="H3862" s="159"/>
      <c r="I3862" s="159"/>
      <c r="K3862" s="161"/>
      <c r="S3862" s="157"/>
    </row>
    <row r="3863" spans="1:19" s="158" customFormat="1" x14ac:dyDescent="0.2">
      <c r="A3863" s="157"/>
      <c r="E3863" s="159"/>
      <c r="F3863" s="159"/>
      <c r="G3863" s="160"/>
      <c r="H3863" s="159"/>
      <c r="I3863" s="159"/>
      <c r="K3863" s="161"/>
      <c r="S3863" s="157"/>
    </row>
    <row r="3864" spans="1:19" s="158" customFormat="1" x14ac:dyDescent="0.2">
      <c r="A3864" s="157"/>
      <c r="E3864" s="159"/>
      <c r="F3864" s="159"/>
      <c r="G3864" s="160"/>
      <c r="H3864" s="159"/>
      <c r="I3864" s="159"/>
      <c r="K3864" s="161"/>
      <c r="S3864" s="157"/>
    </row>
    <row r="3865" spans="1:19" s="158" customFormat="1" x14ac:dyDescent="0.2">
      <c r="A3865" s="157"/>
      <c r="E3865" s="159"/>
      <c r="F3865" s="159"/>
      <c r="G3865" s="160"/>
      <c r="H3865" s="159"/>
      <c r="I3865" s="159"/>
      <c r="K3865" s="161"/>
      <c r="S3865" s="157"/>
    </row>
    <row r="3866" spans="1:19" s="158" customFormat="1" x14ac:dyDescent="0.2">
      <c r="A3866" s="157"/>
      <c r="E3866" s="159"/>
      <c r="F3866" s="159"/>
      <c r="G3866" s="160"/>
      <c r="H3866" s="159"/>
      <c r="I3866" s="159"/>
      <c r="K3866" s="161"/>
      <c r="S3866" s="157"/>
    </row>
    <row r="3867" spans="1:19" s="158" customFormat="1" x14ac:dyDescent="0.2">
      <c r="A3867" s="157"/>
      <c r="E3867" s="159"/>
      <c r="F3867" s="159"/>
      <c r="G3867" s="160"/>
      <c r="H3867" s="159"/>
      <c r="I3867" s="159"/>
      <c r="K3867" s="161"/>
      <c r="S3867" s="157"/>
    </row>
    <row r="3868" spans="1:19" s="158" customFormat="1" x14ac:dyDescent="0.2">
      <c r="A3868" s="157"/>
      <c r="E3868" s="159"/>
      <c r="F3868" s="159"/>
      <c r="G3868" s="160"/>
      <c r="H3868" s="159"/>
      <c r="I3868" s="159"/>
      <c r="K3868" s="161"/>
      <c r="S3868" s="157"/>
    </row>
    <row r="3869" spans="1:19" s="158" customFormat="1" x14ac:dyDescent="0.2">
      <c r="A3869" s="157"/>
      <c r="E3869" s="159"/>
      <c r="F3869" s="159"/>
      <c r="G3869" s="160"/>
      <c r="H3869" s="159"/>
      <c r="I3869" s="159"/>
      <c r="K3869" s="161"/>
      <c r="S3869" s="157"/>
    </row>
    <row r="3870" spans="1:19" s="158" customFormat="1" x14ac:dyDescent="0.2">
      <c r="A3870" s="157"/>
      <c r="E3870" s="159"/>
      <c r="F3870" s="159"/>
      <c r="G3870" s="160"/>
      <c r="H3870" s="159"/>
      <c r="I3870" s="159"/>
      <c r="K3870" s="161"/>
      <c r="S3870" s="157"/>
    </row>
    <row r="3871" spans="1:19" s="158" customFormat="1" x14ac:dyDescent="0.2">
      <c r="A3871" s="157"/>
      <c r="E3871" s="159"/>
      <c r="F3871" s="159"/>
      <c r="G3871" s="160"/>
      <c r="H3871" s="159"/>
      <c r="I3871" s="159"/>
      <c r="K3871" s="161"/>
      <c r="S3871" s="157"/>
    </row>
    <row r="3872" spans="1:19" s="158" customFormat="1" x14ac:dyDescent="0.2">
      <c r="A3872" s="157"/>
      <c r="E3872" s="159"/>
      <c r="F3872" s="159"/>
      <c r="G3872" s="160"/>
      <c r="H3872" s="159"/>
      <c r="I3872" s="159"/>
      <c r="K3872" s="161"/>
      <c r="S3872" s="157"/>
    </row>
    <row r="3873" spans="1:19" s="158" customFormat="1" x14ac:dyDescent="0.2">
      <c r="A3873" s="157"/>
      <c r="E3873" s="159"/>
      <c r="F3873" s="159"/>
      <c r="G3873" s="160"/>
      <c r="H3873" s="159"/>
      <c r="I3873" s="159"/>
      <c r="K3873" s="161"/>
      <c r="S3873" s="157"/>
    </row>
    <row r="3874" spans="1:19" s="158" customFormat="1" x14ac:dyDescent="0.2">
      <c r="A3874" s="157"/>
      <c r="E3874" s="159"/>
      <c r="F3874" s="159"/>
      <c r="G3874" s="160"/>
      <c r="H3874" s="159"/>
      <c r="I3874" s="159"/>
      <c r="K3874" s="161"/>
      <c r="S3874" s="157"/>
    </row>
    <row r="3875" spans="1:19" s="158" customFormat="1" x14ac:dyDescent="0.2">
      <c r="A3875" s="157"/>
      <c r="E3875" s="159"/>
      <c r="F3875" s="159"/>
      <c r="G3875" s="160"/>
      <c r="H3875" s="159"/>
      <c r="I3875" s="159"/>
      <c r="K3875" s="161"/>
      <c r="S3875" s="157"/>
    </row>
    <row r="3876" spans="1:19" s="158" customFormat="1" x14ac:dyDescent="0.2">
      <c r="A3876" s="157"/>
      <c r="E3876" s="159"/>
      <c r="F3876" s="159"/>
      <c r="G3876" s="160"/>
      <c r="H3876" s="159"/>
      <c r="I3876" s="159"/>
      <c r="K3876" s="161"/>
      <c r="S3876" s="157"/>
    </row>
    <row r="3877" spans="1:19" s="158" customFormat="1" x14ac:dyDescent="0.2">
      <c r="A3877" s="157"/>
      <c r="E3877" s="159"/>
      <c r="F3877" s="159"/>
      <c r="G3877" s="160"/>
      <c r="H3877" s="159"/>
      <c r="I3877" s="159"/>
      <c r="K3877" s="161"/>
      <c r="S3877" s="157"/>
    </row>
    <row r="3878" spans="1:19" s="158" customFormat="1" x14ac:dyDescent="0.2">
      <c r="A3878" s="157"/>
      <c r="E3878" s="159"/>
      <c r="F3878" s="159"/>
      <c r="G3878" s="160"/>
      <c r="H3878" s="159"/>
      <c r="I3878" s="159"/>
      <c r="K3878" s="161"/>
      <c r="S3878" s="157"/>
    </row>
    <row r="3879" spans="1:19" s="158" customFormat="1" x14ac:dyDescent="0.2">
      <c r="A3879" s="157"/>
      <c r="E3879" s="159"/>
      <c r="F3879" s="159"/>
      <c r="G3879" s="160"/>
      <c r="H3879" s="159"/>
      <c r="I3879" s="159"/>
      <c r="K3879" s="161"/>
      <c r="S3879" s="157"/>
    </row>
    <row r="3880" spans="1:19" s="158" customFormat="1" x14ac:dyDescent="0.2">
      <c r="A3880" s="157"/>
      <c r="E3880" s="159"/>
      <c r="F3880" s="159"/>
      <c r="G3880" s="160"/>
      <c r="H3880" s="159"/>
      <c r="I3880" s="159"/>
      <c r="K3880" s="161"/>
      <c r="S3880" s="157"/>
    </row>
    <row r="3881" spans="1:19" s="158" customFormat="1" x14ac:dyDescent="0.2">
      <c r="A3881" s="157"/>
      <c r="E3881" s="159"/>
      <c r="F3881" s="159"/>
      <c r="G3881" s="160"/>
      <c r="H3881" s="159"/>
      <c r="I3881" s="159"/>
      <c r="K3881" s="161"/>
      <c r="S3881" s="157"/>
    </row>
    <row r="3882" spans="1:19" s="158" customFormat="1" x14ac:dyDescent="0.2">
      <c r="A3882" s="157"/>
      <c r="E3882" s="159"/>
      <c r="F3882" s="159"/>
      <c r="G3882" s="160"/>
      <c r="H3882" s="159"/>
      <c r="I3882" s="159"/>
      <c r="K3882" s="161"/>
      <c r="S3882" s="157"/>
    </row>
    <row r="3883" spans="1:19" s="158" customFormat="1" x14ac:dyDescent="0.2">
      <c r="A3883" s="157"/>
      <c r="E3883" s="159"/>
      <c r="F3883" s="159"/>
      <c r="G3883" s="160"/>
      <c r="H3883" s="159"/>
      <c r="I3883" s="159"/>
      <c r="K3883" s="161"/>
      <c r="S3883" s="157"/>
    </row>
    <row r="3884" spans="1:19" s="158" customFormat="1" x14ac:dyDescent="0.2">
      <c r="A3884" s="157"/>
      <c r="E3884" s="159"/>
      <c r="F3884" s="159"/>
      <c r="G3884" s="160"/>
      <c r="H3884" s="159"/>
      <c r="I3884" s="159"/>
      <c r="K3884" s="161"/>
      <c r="S3884" s="157"/>
    </row>
    <row r="3885" spans="1:19" s="158" customFormat="1" x14ac:dyDescent="0.2">
      <c r="A3885" s="157"/>
      <c r="E3885" s="159"/>
      <c r="F3885" s="159"/>
      <c r="G3885" s="160"/>
      <c r="H3885" s="159"/>
      <c r="I3885" s="159"/>
      <c r="K3885" s="161"/>
      <c r="S3885" s="157"/>
    </row>
    <row r="3886" spans="1:19" s="158" customFormat="1" x14ac:dyDescent="0.2">
      <c r="A3886" s="157"/>
      <c r="E3886" s="159"/>
      <c r="F3886" s="159"/>
      <c r="G3886" s="160"/>
      <c r="H3886" s="159"/>
      <c r="I3886" s="159"/>
      <c r="K3886" s="161"/>
      <c r="S3886" s="157"/>
    </row>
    <row r="3887" spans="1:19" s="158" customFormat="1" x14ac:dyDescent="0.2">
      <c r="A3887" s="157"/>
      <c r="E3887" s="159"/>
      <c r="F3887" s="159"/>
      <c r="G3887" s="160"/>
      <c r="H3887" s="159"/>
      <c r="I3887" s="159"/>
      <c r="K3887" s="161"/>
      <c r="S3887" s="157"/>
    </row>
    <row r="3888" spans="1:19" s="158" customFormat="1" x14ac:dyDescent="0.2">
      <c r="A3888" s="157"/>
      <c r="E3888" s="159"/>
      <c r="F3888" s="159"/>
      <c r="G3888" s="160"/>
      <c r="H3888" s="159"/>
      <c r="I3888" s="159"/>
      <c r="K3888" s="161"/>
      <c r="S3888" s="157"/>
    </row>
    <row r="3889" spans="1:19" s="158" customFormat="1" x14ac:dyDescent="0.2">
      <c r="A3889" s="157"/>
      <c r="E3889" s="159"/>
      <c r="F3889" s="159"/>
      <c r="G3889" s="160"/>
      <c r="H3889" s="159"/>
      <c r="I3889" s="159"/>
      <c r="K3889" s="161"/>
      <c r="S3889" s="157"/>
    </row>
    <row r="3890" spans="1:19" s="158" customFormat="1" x14ac:dyDescent="0.2">
      <c r="A3890" s="157"/>
      <c r="E3890" s="159"/>
      <c r="F3890" s="159"/>
      <c r="G3890" s="160"/>
      <c r="H3890" s="159"/>
      <c r="I3890" s="159"/>
      <c r="K3890" s="161"/>
      <c r="S3890" s="157"/>
    </row>
    <row r="3891" spans="1:19" s="158" customFormat="1" x14ac:dyDescent="0.2">
      <c r="A3891" s="157"/>
      <c r="E3891" s="159"/>
      <c r="F3891" s="159"/>
      <c r="G3891" s="160"/>
      <c r="H3891" s="159"/>
      <c r="I3891" s="159"/>
      <c r="K3891" s="161"/>
      <c r="S3891" s="157"/>
    </row>
    <row r="3892" spans="1:19" s="158" customFormat="1" x14ac:dyDescent="0.2">
      <c r="A3892" s="157"/>
      <c r="E3892" s="159"/>
      <c r="F3892" s="159"/>
      <c r="G3892" s="160"/>
      <c r="H3892" s="159"/>
      <c r="I3892" s="159"/>
      <c r="K3892" s="161"/>
      <c r="S3892" s="157"/>
    </row>
    <row r="3893" spans="1:19" s="158" customFormat="1" x14ac:dyDescent="0.2">
      <c r="A3893" s="157"/>
      <c r="E3893" s="159"/>
      <c r="F3893" s="159"/>
      <c r="G3893" s="160"/>
      <c r="H3893" s="159"/>
      <c r="I3893" s="159"/>
      <c r="K3893" s="161"/>
      <c r="S3893" s="157"/>
    </row>
    <row r="3894" spans="1:19" s="158" customFormat="1" x14ac:dyDescent="0.2">
      <c r="A3894" s="157"/>
      <c r="E3894" s="159"/>
      <c r="F3894" s="159"/>
      <c r="G3894" s="160"/>
      <c r="H3894" s="159"/>
      <c r="I3894" s="159"/>
      <c r="K3894" s="161"/>
      <c r="S3894" s="157"/>
    </row>
    <row r="3895" spans="1:19" s="158" customFormat="1" x14ac:dyDescent="0.2">
      <c r="A3895" s="157"/>
      <c r="E3895" s="159"/>
      <c r="F3895" s="159"/>
      <c r="G3895" s="160"/>
      <c r="H3895" s="159"/>
      <c r="I3895" s="159"/>
      <c r="K3895" s="161"/>
      <c r="S3895" s="157"/>
    </row>
    <row r="3896" spans="1:19" s="158" customFormat="1" x14ac:dyDescent="0.2">
      <c r="A3896" s="157"/>
      <c r="E3896" s="159"/>
      <c r="F3896" s="159"/>
      <c r="G3896" s="160"/>
      <c r="H3896" s="159"/>
      <c r="I3896" s="159"/>
      <c r="K3896" s="161"/>
      <c r="S3896" s="157"/>
    </row>
    <row r="3897" spans="1:19" s="158" customFormat="1" x14ac:dyDescent="0.2">
      <c r="A3897" s="157"/>
      <c r="E3897" s="159"/>
      <c r="F3897" s="159"/>
      <c r="G3897" s="160"/>
      <c r="H3897" s="159"/>
      <c r="I3897" s="159"/>
      <c r="K3897" s="161"/>
      <c r="S3897" s="157"/>
    </row>
    <row r="3898" spans="1:19" s="158" customFormat="1" x14ac:dyDescent="0.2">
      <c r="A3898" s="157"/>
      <c r="E3898" s="159"/>
      <c r="F3898" s="159"/>
      <c r="G3898" s="160"/>
      <c r="H3898" s="159"/>
      <c r="I3898" s="159"/>
      <c r="K3898" s="161"/>
      <c r="S3898" s="157"/>
    </row>
    <row r="3899" spans="1:19" s="158" customFormat="1" x14ac:dyDescent="0.2">
      <c r="A3899" s="157"/>
      <c r="E3899" s="159"/>
      <c r="F3899" s="159"/>
      <c r="G3899" s="160"/>
      <c r="H3899" s="159"/>
      <c r="I3899" s="159"/>
      <c r="K3899" s="161"/>
      <c r="S3899" s="157"/>
    </row>
    <row r="3900" spans="1:19" s="158" customFormat="1" x14ac:dyDescent="0.2">
      <c r="A3900" s="157"/>
      <c r="E3900" s="159"/>
      <c r="F3900" s="159"/>
      <c r="G3900" s="160"/>
      <c r="H3900" s="159"/>
      <c r="I3900" s="159"/>
      <c r="K3900" s="161"/>
      <c r="S3900" s="157"/>
    </row>
    <row r="3901" spans="1:19" s="158" customFormat="1" x14ac:dyDescent="0.2">
      <c r="A3901" s="157"/>
      <c r="E3901" s="159"/>
      <c r="F3901" s="159"/>
      <c r="G3901" s="160"/>
      <c r="H3901" s="159"/>
      <c r="I3901" s="159"/>
      <c r="K3901" s="161"/>
      <c r="S3901" s="157"/>
    </row>
    <row r="3902" spans="1:19" s="158" customFormat="1" x14ac:dyDescent="0.2">
      <c r="A3902" s="157"/>
      <c r="E3902" s="159"/>
      <c r="F3902" s="159"/>
      <c r="G3902" s="160"/>
      <c r="H3902" s="159"/>
      <c r="I3902" s="159"/>
      <c r="K3902" s="161"/>
      <c r="S3902" s="157"/>
    </row>
    <row r="3903" spans="1:19" s="158" customFormat="1" x14ac:dyDescent="0.2">
      <c r="A3903" s="157"/>
      <c r="E3903" s="159"/>
      <c r="F3903" s="159"/>
      <c r="G3903" s="160"/>
      <c r="H3903" s="159"/>
      <c r="I3903" s="159"/>
      <c r="K3903" s="161"/>
      <c r="S3903" s="157"/>
    </row>
    <row r="3904" spans="1:19" s="158" customFormat="1" x14ac:dyDescent="0.2">
      <c r="A3904" s="157"/>
      <c r="E3904" s="159"/>
      <c r="F3904" s="159"/>
      <c r="G3904" s="160"/>
      <c r="H3904" s="159"/>
      <c r="I3904" s="159"/>
      <c r="K3904" s="161"/>
      <c r="S3904" s="157"/>
    </row>
    <row r="3905" spans="1:19" s="158" customFormat="1" x14ac:dyDescent="0.2">
      <c r="A3905" s="157"/>
      <c r="E3905" s="159"/>
      <c r="F3905" s="159"/>
      <c r="G3905" s="160"/>
      <c r="H3905" s="159"/>
      <c r="I3905" s="159"/>
      <c r="K3905" s="161"/>
      <c r="S3905" s="157"/>
    </row>
    <row r="3906" spans="1:19" s="158" customFormat="1" x14ac:dyDescent="0.2">
      <c r="A3906" s="157"/>
      <c r="E3906" s="159"/>
      <c r="F3906" s="159"/>
      <c r="G3906" s="160"/>
      <c r="H3906" s="159"/>
      <c r="I3906" s="159"/>
      <c r="K3906" s="161"/>
      <c r="S3906" s="157"/>
    </row>
    <row r="3907" spans="1:19" s="158" customFormat="1" x14ac:dyDescent="0.2">
      <c r="A3907" s="157"/>
      <c r="E3907" s="159"/>
      <c r="F3907" s="159"/>
      <c r="G3907" s="160"/>
      <c r="H3907" s="159"/>
      <c r="I3907" s="159"/>
      <c r="K3907" s="161"/>
      <c r="S3907" s="157"/>
    </row>
    <row r="3908" spans="1:19" s="158" customFormat="1" x14ac:dyDescent="0.2">
      <c r="A3908" s="157"/>
      <c r="E3908" s="159"/>
      <c r="F3908" s="159"/>
      <c r="G3908" s="160"/>
      <c r="H3908" s="159"/>
      <c r="I3908" s="159"/>
      <c r="K3908" s="161"/>
      <c r="S3908" s="157"/>
    </row>
    <row r="3909" spans="1:19" s="158" customFormat="1" x14ac:dyDescent="0.2">
      <c r="A3909" s="157"/>
      <c r="E3909" s="159"/>
      <c r="F3909" s="159"/>
      <c r="G3909" s="160"/>
      <c r="H3909" s="159"/>
      <c r="I3909" s="159"/>
      <c r="K3909" s="161"/>
      <c r="S3909" s="157"/>
    </row>
    <row r="3910" spans="1:19" s="158" customFormat="1" x14ac:dyDescent="0.2">
      <c r="A3910" s="157"/>
      <c r="E3910" s="159"/>
      <c r="F3910" s="159"/>
      <c r="G3910" s="160"/>
      <c r="H3910" s="159"/>
      <c r="I3910" s="159"/>
      <c r="K3910" s="161"/>
      <c r="S3910" s="157"/>
    </row>
    <row r="3911" spans="1:19" s="158" customFormat="1" x14ac:dyDescent="0.2">
      <c r="A3911" s="157"/>
      <c r="E3911" s="159"/>
      <c r="F3911" s="159"/>
      <c r="G3911" s="160"/>
      <c r="H3911" s="159"/>
      <c r="I3911" s="159"/>
      <c r="K3911" s="161"/>
      <c r="S3911" s="157"/>
    </row>
    <row r="3912" spans="1:19" s="158" customFormat="1" x14ac:dyDescent="0.2">
      <c r="A3912" s="157"/>
      <c r="E3912" s="159"/>
      <c r="F3912" s="159"/>
      <c r="G3912" s="160"/>
      <c r="H3912" s="159"/>
      <c r="I3912" s="159"/>
      <c r="K3912" s="161"/>
      <c r="S3912" s="157"/>
    </row>
    <row r="3913" spans="1:19" s="158" customFormat="1" x14ac:dyDescent="0.2">
      <c r="A3913" s="157"/>
      <c r="E3913" s="159"/>
      <c r="F3913" s="159"/>
      <c r="G3913" s="160"/>
      <c r="H3913" s="159"/>
      <c r="I3913" s="159"/>
      <c r="K3913" s="161"/>
      <c r="S3913" s="157"/>
    </row>
    <row r="3914" spans="1:19" s="158" customFormat="1" x14ac:dyDescent="0.2">
      <c r="A3914" s="157"/>
      <c r="E3914" s="159"/>
      <c r="F3914" s="159"/>
      <c r="G3914" s="160"/>
      <c r="H3914" s="159"/>
      <c r="I3914" s="159"/>
      <c r="K3914" s="161"/>
      <c r="S3914" s="157"/>
    </row>
    <row r="3915" spans="1:19" s="158" customFormat="1" x14ac:dyDescent="0.2">
      <c r="A3915" s="157"/>
      <c r="E3915" s="159"/>
      <c r="F3915" s="159"/>
      <c r="G3915" s="160"/>
      <c r="H3915" s="159"/>
      <c r="I3915" s="159"/>
      <c r="K3915" s="161"/>
      <c r="S3915" s="157"/>
    </row>
    <row r="3916" spans="1:19" s="158" customFormat="1" x14ac:dyDescent="0.2">
      <c r="A3916" s="157"/>
      <c r="E3916" s="159"/>
      <c r="F3916" s="159"/>
      <c r="G3916" s="160"/>
      <c r="H3916" s="159"/>
      <c r="I3916" s="159"/>
      <c r="K3916" s="161"/>
      <c r="S3916" s="157"/>
    </row>
    <row r="3917" spans="1:19" s="158" customFormat="1" x14ac:dyDescent="0.2">
      <c r="A3917" s="157"/>
      <c r="E3917" s="159"/>
      <c r="F3917" s="159"/>
      <c r="G3917" s="160"/>
      <c r="H3917" s="159"/>
      <c r="I3917" s="159"/>
      <c r="K3917" s="161"/>
      <c r="S3917" s="157"/>
    </row>
    <row r="3918" spans="1:19" s="158" customFormat="1" x14ac:dyDescent="0.2">
      <c r="A3918" s="157"/>
      <c r="E3918" s="159"/>
      <c r="F3918" s="159"/>
      <c r="G3918" s="160"/>
      <c r="H3918" s="159"/>
      <c r="I3918" s="159"/>
      <c r="K3918" s="161"/>
      <c r="S3918" s="157"/>
    </row>
    <row r="3919" spans="1:19" s="158" customFormat="1" x14ac:dyDescent="0.2">
      <c r="A3919" s="157"/>
      <c r="E3919" s="159"/>
      <c r="F3919" s="159"/>
      <c r="G3919" s="160"/>
      <c r="H3919" s="159"/>
      <c r="I3919" s="159"/>
      <c r="K3919" s="161"/>
      <c r="S3919" s="157"/>
    </row>
    <row r="3920" spans="1:19" s="158" customFormat="1" x14ac:dyDescent="0.2">
      <c r="A3920" s="157"/>
      <c r="E3920" s="159"/>
      <c r="F3920" s="159"/>
      <c r="G3920" s="160"/>
      <c r="H3920" s="159"/>
      <c r="I3920" s="159"/>
      <c r="K3920" s="161"/>
      <c r="S3920" s="157"/>
    </row>
    <row r="3921" spans="1:19" s="158" customFormat="1" x14ac:dyDescent="0.2">
      <c r="A3921" s="157"/>
      <c r="E3921" s="159"/>
      <c r="F3921" s="159"/>
      <c r="G3921" s="160"/>
      <c r="H3921" s="159"/>
      <c r="I3921" s="159"/>
      <c r="K3921" s="161"/>
      <c r="S3921" s="157"/>
    </row>
    <row r="3922" spans="1:19" s="158" customFormat="1" x14ac:dyDescent="0.2">
      <c r="A3922" s="157"/>
      <c r="E3922" s="159"/>
      <c r="F3922" s="159"/>
      <c r="G3922" s="160"/>
      <c r="H3922" s="159"/>
      <c r="I3922" s="159"/>
      <c r="K3922" s="161"/>
      <c r="S3922" s="157"/>
    </row>
    <row r="3923" spans="1:19" s="158" customFormat="1" x14ac:dyDescent="0.2">
      <c r="A3923" s="157"/>
      <c r="E3923" s="159"/>
      <c r="F3923" s="159"/>
      <c r="G3923" s="160"/>
      <c r="H3923" s="159"/>
      <c r="I3923" s="159"/>
      <c r="K3923" s="161"/>
      <c r="S3923" s="157"/>
    </row>
    <row r="3924" spans="1:19" s="158" customFormat="1" x14ac:dyDescent="0.2">
      <c r="A3924" s="157"/>
      <c r="E3924" s="159"/>
      <c r="F3924" s="159"/>
      <c r="G3924" s="160"/>
      <c r="H3924" s="159"/>
      <c r="I3924" s="159"/>
      <c r="K3924" s="161"/>
      <c r="S3924" s="157"/>
    </row>
    <row r="3925" spans="1:19" s="158" customFormat="1" x14ac:dyDescent="0.2">
      <c r="A3925" s="157"/>
      <c r="E3925" s="159"/>
      <c r="F3925" s="159"/>
      <c r="G3925" s="160"/>
      <c r="H3925" s="159"/>
      <c r="I3925" s="159"/>
      <c r="K3925" s="161"/>
      <c r="S3925" s="157"/>
    </row>
    <row r="3926" spans="1:19" s="158" customFormat="1" x14ac:dyDescent="0.2">
      <c r="A3926" s="157"/>
      <c r="E3926" s="159"/>
      <c r="F3926" s="159"/>
      <c r="G3926" s="160"/>
      <c r="H3926" s="159"/>
      <c r="I3926" s="159"/>
      <c r="K3926" s="161"/>
      <c r="S3926" s="157"/>
    </row>
    <row r="3927" spans="1:19" s="158" customFormat="1" x14ac:dyDescent="0.2">
      <c r="A3927" s="157"/>
      <c r="E3927" s="159"/>
      <c r="F3927" s="159"/>
      <c r="G3927" s="160"/>
      <c r="H3927" s="159"/>
      <c r="I3927" s="159"/>
      <c r="K3927" s="161"/>
      <c r="S3927" s="157"/>
    </row>
    <row r="3928" spans="1:19" s="158" customFormat="1" x14ac:dyDescent="0.2">
      <c r="A3928" s="157"/>
      <c r="E3928" s="159"/>
      <c r="F3928" s="159"/>
      <c r="G3928" s="160"/>
      <c r="H3928" s="159"/>
      <c r="I3928" s="159"/>
      <c r="K3928" s="161"/>
      <c r="S3928" s="157"/>
    </row>
    <row r="3929" spans="1:19" s="158" customFormat="1" x14ac:dyDescent="0.2">
      <c r="A3929" s="157"/>
      <c r="E3929" s="159"/>
      <c r="F3929" s="159"/>
      <c r="G3929" s="160"/>
      <c r="H3929" s="159"/>
      <c r="I3929" s="159"/>
      <c r="K3929" s="161"/>
      <c r="S3929" s="157"/>
    </row>
    <row r="3930" spans="1:19" s="158" customFormat="1" x14ac:dyDescent="0.2">
      <c r="A3930" s="157"/>
      <c r="E3930" s="159"/>
      <c r="F3930" s="159"/>
      <c r="G3930" s="160"/>
      <c r="H3930" s="159"/>
      <c r="I3930" s="159"/>
      <c r="K3930" s="161"/>
      <c r="S3930" s="157"/>
    </row>
    <row r="3931" spans="1:19" s="158" customFormat="1" x14ac:dyDescent="0.2">
      <c r="A3931" s="157"/>
      <c r="E3931" s="159"/>
      <c r="F3931" s="159"/>
      <c r="G3931" s="160"/>
      <c r="H3931" s="159"/>
      <c r="I3931" s="159"/>
      <c r="K3931" s="161"/>
      <c r="S3931" s="157"/>
    </row>
    <row r="3932" spans="1:19" s="158" customFormat="1" x14ac:dyDescent="0.2">
      <c r="A3932" s="157"/>
      <c r="E3932" s="159"/>
      <c r="F3932" s="159"/>
      <c r="G3932" s="160"/>
      <c r="H3932" s="159"/>
      <c r="I3932" s="159"/>
      <c r="K3932" s="161"/>
      <c r="S3932" s="157"/>
    </row>
    <row r="3933" spans="1:19" s="158" customFormat="1" x14ac:dyDescent="0.2">
      <c r="A3933" s="157"/>
      <c r="E3933" s="159"/>
      <c r="F3933" s="159"/>
      <c r="G3933" s="160"/>
      <c r="H3933" s="159"/>
      <c r="I3933" s="159"/>
      <c r="K3933" s="161"/>
      <c r="S3933" s="157"/>
    </row>
    <row r="3934" spans="1:19" s="158" customFormat="1" x14ac:dyDescent="0.2">
      <c r="A3934" s="157"/>
      <c r="E3934" s="159"/>
      <c r="F3934" s="159"/>
      <c r="G3934" s="160"/>
      <c r="H3934" s="159"/>
      <c r="I3934" s="159"/>
      <c r="K3934" s="161"/>
      <c r="S3934" s="157"/>
    </row>
    <row r="3935" spans="1:19" s="158" customFormat="1" x14ac:dyDescent="0.2">
      <c r="A3935" s="157"/>
      <c r="E3935" s="159"/>
      <c r="F3935" s="159"/>
      <c r="G3935" s="160"/>
      <c r="H3935" s="159"/>
      <c r="I3935" s="159"/>
      <c r="K3935" s="161"/>
      <c r="S3935" s="157"/>
    </row>
    <row r="3936" spans="1:19" s="158" customFormat="1" x14ac:dyDescent="0.2">
      <c r="A3936" s="157"/>
      <c r="E3936" s="159"/>
      <c r="F3936" s="159"/>
      <c r="G3936" s="160"/>
      <c r="H3936" s="159"/>
      <c r="I3936" s="159"/>
      <c r="K3936" s="161"/>
      <c r="S3936" s="157"/>
    </row>
    <row r="3937" spans="1:19" s="158" customFormat="1" x14ac:dyDescent="0.2">
      <c r="A3937" s="157"/>
      <c r="E3937" s="159"/>
      <c r="F3937" s="159"/>
      <c r="G3937" s="160"/>
      <c r="H3937" s="159"/>
      <c r="I3937" s="159"/>
      <c r="K3937" s="161"/>
      <c r="S3937" s="157"/>
    </row>
    <row r="3938" spans="1:19" s="158" customFormat="1" x14ac:dyDescent="0.2">
      <c r="A3938" s="157"/>
      <c r="E3938" s="159"/>
      <c r="F3938" s="159"/>
      <c r="G3938" s="160"/>
      <c r="H3938" s="159"/>
      <c r="I3938" s="159"/>
      <c r="K3938" s="161"/>
      <c r="S3938" s="157"/>
    </row>
    <row r="3939" spans="1:19" s="158" customFormat="1" x14ac:dyDescent="0.2">
      <c r="A3939" s="157"/>
      <c r="E3939" s="159"/>
      <c r="F3939" s="159"/>
      <c r="G3939" s="160"/>
      <c r="H3939" s="159"/>
      <c r="I3939" s="159"/>
      <c r="K3939" s="161"/>
      <c r="S3939" s="157"/>
    </row>
    <row r="3940" spans="1:19" s="158" customFormat="1" x14ac:dyDescent="0.2">
      <c r="A3940" s="157"/>
      <c r="E3940" s="159"/>
      <c r="F3940" s="159"/>
      <c r="G3940" s="160"/>
      <c r="H3940" s="159"/>
      <c r="I3940" s="159"/>
      <c r="K3940" s="161"/>
      <c r="S3940" s="157"/>
    </row>
    <row r="3941" spans="1:19" s="158" customFormat="1" x14ac:dyDescent="0.2">
      <c r="A3941" s="157"/>
      <c r="E3941" s="159"/>
      <c r="F3941" s="159"/>
      <c r="G3941" s="160"/>
      <c r="H3941" s="159"/>
      <c r="I3941" s="159"/>
      <c r="K3941" s="161"/>
      <c r="S3941" s="157"/>
    </row>
    <row r="3942" spans="1:19" s="158" customFormat="1" x14ac:dyDescent="0.2">
      <c r="A3942" s="157"/>
      <c r="E3942" s="159"/>
      <c r="F3942" s="159"/>
      <c r="G3942" s="160"/>
      <c r="H3942" s="159"/>
      <c r="I3942" s="159"/>
      <c r="K3942" s="161"/>
      <c r="S3942" s="157"/>
    </row>
    <row r="3943" spans="1:19" s="158" customFormat="1" x14ac:dyDescent="0.2">
      <c r="A3943" s="157"/>
      <c r="E3943" s="159"/>
      <c r="F3943" s="159"/>
      <c r="G3943" s="160"/>
      <c r="H3943" s="159"/>
      <c r="I3943" s="159"/>
      <c r="K3943" s="161"/>
      <c r="S3943" s="157"/>
    </row>
    <row r="3944" spans="1:19" s="158" customFormat="1" x14ac:dyDescent="0.2">
      <c r="A3944" s="157"/>
      <c r="E3944" s="159"/>
      <c r="F3944" s="159"/>
      <c r="G3944" s="160"/>
      <c r="H3944" s="159"/>
      <c r="I3944" s="159"/>
      <c r="K3944" s="161"/>
      <c r="S3944" s="157"/>
    </row>
    <row r="3945" spans="1:19" s="158" customFormat="1" x14ac:dyDescent="0.2">
      <c r="A3945" s="157"/>
      <c r="E3945" s="159"/>
      <c r="F3945" s="159"/>
      <c r="G3945" s="160"/>
      <c r="H3945" s="159"/>
      <c r="I3945" s="159"/>
      <c r="K3945" s="161"/>
      <c r="S3945" s="157"/>
    </row>
    <row r="3946" spans="1:19" s="158" customFormat="1" x14ac:dyDescent="0.2">
      <c r="A3946" s="157"/>
      <c r="E3946" s="159"/>
      <c r="F3946" s="159"/>
      <c r="G3946" s="160"/>
      <c r="H3946" s="159"/>
      <c r="I3946" s="159"/>
      <c r="K3946" s="161"/>
      <c r="S3946" s="157"/>
    </row>
    <row r="3947" spans="1:19" s="158" customFormat="1" x14ac:dyDescent="0.2">
      <c r="A3947" s="157"/>
      <c r="E3947" s="159"/>
      <c r="F3947" s="159"/>
      <c r="G3947" s="160"/>
      <c r="H3947" s="159"/>
      <c r="I3947" s="159"/>
      <c r="K3947" s="161"/>
      <c r="S3947" s="157"/>
    </row>
    <row r="3948" spans="1:19" s="158" customFormat="1" x14ac:dyDescent="0.2">
      <c r="A3948" s="157"/>
      <c r="E3948" s="159"/>
      <c r="F3948" s="159"/>
      <c r="G3948" s="160"/>
      <c r="H3948" s="159"/>
      <c r="I3948" s="159"/>
      <c r="K3948" s="161"/>
      <c r="S3948" s="157"/>
    </row>
    <row r="3949" spans="1:19" s="158" customFormat="1" x14ac:dyDescent="0.2">
      <c r="A3949" s="157"/>
      <c r="E3949" s="159"/>
      <c r="F3949" s="159"/>
      <c r="G3949" s="160"/>
      <c r="H3949" s="159"/>
      <c r="I3949" s="159"/>
      <c r="K3949" s="161"/>
      <c r="S3949" s="157"/>
    </row>
    <row r="3950" spans="1:19" s="158" customFormat="1" x14ac:dyDescent="0.2">
      <c r="A3950" s="157"/>
      <c r="E3950" s="159"/>
      <c r="F3950" s="159"/>
      <c r="G3950" s="160"/>
      <c r="H3950" s="159"/>
      <c r="I3950" s="159"/>
      <c r="K3950" s="161"/>
      <c r="S3950" s="157"/>
    </row>
    <row r="3951" spans="1:19" s="158" customFormat="1" x14ac:dyDescent="0.2">
      <c r="A3951" s="157"/>
      <c r="E3951" s="159"/>
      <c r="F3951" s="159"/>
      <c r="G3951" s="160"/>
      <c r="H3951" s="159"/>
      <c r="I3951" s="159"/>
      <c r="K3951" s="161"/>
      <c r="S3951" s="157"/>
    </row>
    <row r="3952" spans="1:19" s="158" customFormat="1" x14ac:dyDescent="0.2">
      <c r="A3952" s="157"/>
      <c r="E3952" s="159"/>
      <c r="F3952" s="159"/>
      <c r="G3952" s="160"/>
      <c r="H3952" s="159"/>
      <c r="I3952" s="159"/>
      <c r="K3952" s="161"/>
      <c r="S3952" s="157"/>
    </row>
    <row r="3953" spans="1:19" s="158" customFormat="1" x14ac:dyDescent="0.2">
      <c r="A3953" s="157"/>
      <c r="E3953" s="159"/>
      <c r="F3953" s="159"/>
      <c r="G3953" s="160"/>
      <c r="H3953" s="159"/>
      <c r="I3953" s="159"/>
      <c r="K3953" s="161"/>
      <c r="S3953" s="157"/>
    </row>
    <row r="3954" spans="1:19" s="158" customFormat="1" x14ac:dyDescent="0.2">
      <c r="A3954" s="157"/>
      <c r="E3954" s="159"/>
      <c r="F3954" s="159"/>
      <c r="G3954" s="160"/>
      <c r="H3954" s="159"/>
      <c r="I3954" s="159"/>
      <c r="K3954" s="161"/>
      <c r="S3954" s="157"/>
    </row>
    <row r="3955" spans="1:19" s="158" customFormat="1" x14ac:dyDescent="0.2">
      <c r="A3955" s="157"/>
      <c r="E3955" s="159"/>
      <c r="F3955" s="159"/>
      <c r="G3955" s="160"/>
      <c r="H3955" s="159"/>
      <c r="I3955" s="159"/>
      <c r="K3955" s="161"/>
      <c r="S3955" s="157"/>
    </row>
    <row r="3956" spans="1:19" s="158" customFormat="1" x14ac:dyDescent="0.2">
      <c r="A3956" s="157"/>
      <c r="E3956" s="159"/>
      <c r="F3956" s="159"/>
      <c r="G3956" s="160"/>
      <c r="H3956" s="159"/>
      <c r="I3956" s="159"/>
      <c r="K3956" s="161"/>
      <c r="S3956" s="157"/>
    </row>
    <row r="3957" spans="1:19" s="158" customFormat="1" x14ac:dyDescent="0.2">
      <c r="A3957" s="157"/>
      <c r="E3957" s="159"/>
      <c r="F3957" s="159"/>
      <c r="G3957" s="160"/>
      <c r="H3957" s="159"/>
      <c r="I3957" s="159"/>
      <c r="K3957" s="161"/>
      <c r="S3957" s="157"/>
    </row>
    <row r="3958" spans="1:19" s="158" customFormat="1" x14ac:dyDescent="0.2">
      <c r="A3958" s="157"/>
      <c r="E3958" s="159"/>
      <c r="F3958" s="159"/>
      <c r="G3958" s="160"/>
      <c r="H3958" s="159"/>
      <c r="I3958" s="159"/>
      <c r="K3958" s="161"/>
      <c r="S3958" s="157"/>
    </row>
    <row r="3959" spans="1:19" s="158" customFormat="1" x14ac:dyDescent="0.2">
      <c r="A3959" s="157"/>
      <c r="E3959" s="159"/>
      <c r="F3959" s="159"/>
      <c r="G3959" s="160"/>
      <c r="H3959" s="159"/>
      <c r="I3959" s="159"/>
      <c r="K3959" s="161"/>
      <c r="S3959" s="157"/>
    </row>
    <row r="3960" spans="1:19" s="158" customFormat="1" x14ac:dyDescent="0.2">
      <c r="A3960" s="157"/>
      <c r="E3960" s="159"/>
      <c r="F3960" s="159"/>
      <c r="G3960" s="160"/>
      <c r="H3960" s="159"/>
      <c r="I3960" s="159"/>
      <c r="K3960" s="161"/>
      <c r="S3960" s="157"/>
    </row>
    <row r="3961" spans="1:19" s="158" customFormat="1" x14ac:dyDescent="0.2">
      <c r="A3961" s="157"/>
      <c r="E3961" s="159"/>
      <c r="F3961" s="159"/>
      <c r="G3961" s="160"/>
      <c r="H3961" s="159"/>
      <c r="I3961" s="159"/>
      <c r="K3961" s="161"/>
      <c r="S3961" s="157"/>
    </row>
    <row r="3962" spans="1:19" s="158" customFormat="1" x14ac:dyDescent="0.2">
      <c r="A3962" s="157"/>
      <c r="E3962" s="159"/>
      <c r="F3962" s="159"/>
      <c r="G3962" s="160"/>
      <c r="H3962" s="159"/>
      <c r="I3962" s="159"/>
      <c r="K3962" s="161"/>
      <c r="S3962" s="157"/>
    </row>
    <row r="3963" spans="1:19" s="158" customFormat="1" x14ac:dyDescent="0.2">
      <c r="A3963" s="157"/>
      <c r="E3963" s="159"/>
      <c r="F3963" s="159"/>
      <c r="G3963" s="160"/>
      <c r="H3963" s="159"/>
      <c r="I3963" s="159"/>
      <c r="K3963" s="161"/>
      <c r="S3963" s="157"/>
    </row>
    <row r="3964" spans="1:19" s="158" customFormat="1" x14ac:dyDescent="0.2">
      <c r="A3964" s="157"/>
      <c r="E3964" s="159"/>
      <c r="F3964" s="159"/>
      <c r="G3964" s="160"/>
      <c r="H3964" s="159"/>
      <c r="I3964" s="159"/>
      <c r="K3964" s="161"/>
      <c r="S3964" s="157"/>
    </row>
    <row r="3965" spans="1:19" s="158" customFormat="1" x14ac:dyDescent="0.2">
      <c r="A3965" s="157"/>
      <c r="E3965" s="159"/>
      <c r="F3965" s="159"/>
      <c r="G3965" s="160"/>
      <c r="H3965" s="159"/>
      <c r="I3965" s="159"/>
      <c r="K3965" s="161"/>
      <c r="S3965" s="157"/>
    </row>
    <row r="3966" spans="1:19" s="158" customFormat="1" x14ac:dyDescent="0.2">
      <c r="A3966" s="157"/>
      <c r="E3966" s="159"/>
      <c r="F3966" s="159"/>
      <c r="G3966" s="160"/>
      <c r="H3966" s="159"/>
      <c r="I3966" s="159"/>
      <c r="K3966" s="161"/>
      <c r="S3966" s="157"/>
    </row>
    <row r="3967" spans="1:19" s="158" customFormat="1" x14ac:dyDescent="0.2">
      <c r="A3967" s="157"/>
      <c r="E3967" s="159"/>
      <c r="F3967" s="159"/>
      <c r="G3967" s="160"/>
      <c r="H3967" s="159"/>
      <c r="I3967" s="159"/>
      <c r="K3967" s="161"/>
      <c r="S3967" s="157"/>
    </row>
    <row r="3968" spans="1:19" s="158" customFormat="1" x14ac:dyDescent="0.2">
      <c r="A3968" s="157"/>
      <c r="E3968" s="159"/>
      <c r="F3968" s="159"/>
      <c r="G3968" s="160"/>
      <c r="H3968" s="159"/>
      <c r="I3968" s="159"/>
      <c r="K3968" s="161"/>
      <c r="S3968" s="157"/>
    </row>
    <row r="3969" spans="1:19" s="158" customFormat="1" x14ac:dyDescent="0.2">
      <c r="A3969" s="157"/>
      <c r="E3969" s="159"/>
      <c r="F3969" s="159"/>
      <c r="G3969" s="160"/>
      <c r="H3969" s="159"/>
      <c r="I3969" s="159"/>
      <c r="K3969" s="161"/>
      <c r="S3969" s="157"/>
    </row>
    <row r="3970" spans="1:19" s="158" customFormat="1" x14ac:dyDescent="0.2">
      <c r="A3970" s="157"/>
      <c r="E3970" s="159"/>
      <c r="F3970" s="159"/>
      <c r="G3970" s="160"/>
      <c r="H3970" s="159"/>
      <c r="I3970" s="159"/>
      <c r="K3970" s="161"/>
      <c r="S3970" s="157"/>
    </row>
    <row r="3971" spans="1:19" s="158" customFormat="1" x14ac:dyDescent="0.2">
      <c r="A3971" s="157"/>
      <c r="E3971" s="159"/>
      <c r="F3971" s="159"/>
      <c r="G3971" s="160"/>
      <c r="H3971" s="159"/>
      <c r="I3971" s="159"/>
      <c r="K3971" s="161"/>
      <c r="S3971" s="157"/>
    </row>
    <row r="3972" spans="1:19" s="158" customFormat="1" x14ac:dyDescent="0.2">
      <c r="A3972" s="157"/>
      <c r="E3972" s="159"/>
      <c r="F3972" s="159"/>
      <c r="G3972" s="160"/>
      <c r="H3972" s="159"/>
      <c r="I3972" s="159"/>
      <c r="K3972" s="161"/>
      <c r="S3972" s="157"/>
    </row>
    <row r="3973" spans="1:19" s="158" customFormat="1" x14ac:dyDescent="0.2">
      <c r="A3973" s="157"/>
      <c r="E3973" s="159"/>
      <c r="F3973" s="159"/>
      <c r="G3973" s="160"/>
      <c r="H3973" s="159"/>
      <c r="I3973" s="159"/>
      <c r="K3973" s="161"/>
      <c r="S3973" s="157"/>
    </row>
    <row r="3974" spans="1:19" s="158" customFormat="1" x14ac:dyDescent="0.2">
      <c r="A3974" s="157"/>
      <c r="E3974" s="159"/>
      <c r="F3974" s="159"/>
      <c r="G3974" s="160"/>
      <c r="H3974" s="159"/>
      <c r="I3974" s="159"/>
      <c r="K3974" s="161"/>
      <c r="S3974" s="157"/>
    </row>
    <row r="3975" spans="1:19" s="158" customFormat="1" x14ac:dyDescent="0.2">
      <c r="A3975" s="157"/>
      <c r="E3975" s="159"/>
      <c r="F3975" s="159"/>
      <c r="G3975" s="160"/>
      <c r="H3975" s="159"/>
      <c r="I3975" s="159"/>
      <c r="K3975" s="161"/>
      <c r="S3975" s="157"/>
    </row>
    <row r="3976" spans="1:19" s="158" customFormat="1" x14ac:dyDescent="0.2">
      <c r="A3976" s="157"/>
      <c r="E3976" s="159"/>
      <c r="F3976" s="159"/>
      <c r="G3976" s="160"/>
      <c r="H3976" s="159"/>
      <c r="I3976" s="159"/>
      <c r="K3976" s="161"/>
      <c r="S3976" s="157"/>
    </row>
    <row r="3977" spans="1:19" s="158" customFormat="1" x14ac:dyDescent="0.2">
      <c r="A3977" s="157"/>
      <c r="E3977" s="159"/>
      <c r="F3977" s="159"/>
      <c r="G3977" s="160"/>
      <c r="H3977" s="159"/>
      <c r="I3977" s="159"/>
      <c r="K3977" s="161"/>
      <c r="S3977" s="157"/>
    </row>
    <row r="3978" spans="1:19" s="158" customFormat="1" x14ac:dyDescent="0.2">
      <c r="A3978" s="157"/>
      <c r="E3978" s="159"/>
      <c r="F3978" s="159"/>
      <c r="G3978" s="160"/>
      <c r="H3978" s="159"/>
      <c r="I3978" s="159"/>
      <c r="K3978" s="161"/>
      <c r="S3978" s="157"/>
    </row>
    <row r="3979" spans="1:19" s="158" customFormat="1" x14ac:dyDescent="0.2">
      <c r="A3979" s="157"/>
      <c r="E3979" s="159"/>
      <c r="F3979" s="159"/>
      <c r="G3979" s="160"/>
      <c r="H3979" s="159"/>
      <c r="I3979" s="159"/>
      <c r="K3979" s="161"/>
      <c r="S3979" s="157"/>
    </row>
    <row r="3980" spans="1:19" s="158" customFormat="1" x14ac:dyDescent="0.2">
      <c r="A3980" s="157"/>
      <c r="E3980" s="159"/>
      <c r="F3980" s="159"/>
      <c r="G3980" s="160"/>
      <c r="H3980" s="159"/>
      <c r="I3980" s="159"/>
      <c r="K3980" s="161"/>
      <c r="S3980" s="157"/>
    </row>
    <row r="3981" spans="1:19" s="158" customFormat="1" x14ac:dyDescent="0.2">
      <c r="A3981" s="157"/>
      <c r="E3981" s="159"/>
      <c r="F3981" s="159"/>
      <c r="G3981" s="160"/>
      <c r="H3981" s="159"/>
      <c r="I3981" s="159"/>
      <c r="K3981" s="161"/>
      <c r="S3981" s="157"/>
    </row>
    <row r="3982" spans="1:19" s="158" customFormat="1" x14ac:dyDescent="0.2">
      <c r="A3982" s="157"/>
      <c r="E3982" s="159"/>
      <c r="F3982" s="159"/>
      <c r="G3982" s="160"/>
      <c r="H3982" s="159"/>
      <c r="I3982" s="159"/>
      <c r="K3982" s="161"/>
      <c r="S3982" s="157"/>
    </row>
    <row r="3983" spans="1:19" s="158" customFormat="1" x14ac:dyDescent="0.2">
      <c r="A3983" s="157"/>
      <c r="E3983" s="159"/>
      <c r="F3983" s="159"/>
      <c r="G3983" s="160"/>
      <c r="H3983" s="159"/>
      <c r="I3983" s="159"/>
      <c r="K3983" s="161"/>
      <c r="S3983" s="157"/>
    </row>
    <row r="3984" spans="1:19" s="158" customFormat="1" x14ac:dyDescent="0.2">
      <c r="A3984" s="157"/>
      <c r="E3984" s="159"/>
      <c r="F3984" s="159"/>
      <c r="G3984" s="160"/>
      <c r="H3984" s="159"/>
      <c r="I3984" s="159"/>
      <c r="K3984" s="161"/>
      <c r="S3984" s="157"/>
    </row>
    <row r="3985" spans="1:19" s="158" customFormat="1" x14ac:dyDescent="0.2">
      <c r="A3985" s="157"/>
      <c r="E3985" s="159"/>
      <c r="F3985" s="159"/>
      <c r="G3985" s="160"/>
      <c r="H3985" s="159"/>
      <c r="I3985" s="159"/>
      <c r="K3985" s="161"/>
      <c r="S3985" s="157"/>
    </row>
    <row r="3986" spans="1:19" s="158" customFormat="1" x14ac:dyDescent="0.2">
      <c r="A3986" s="157"/>
      <c r="E3986" s="159"/>
      <c r="F3986" s="159"/>
      <c r="G3986" s="160"/>
      <c r="H3986" s="159"/>
      <c r="I3986" s="159"/>
      <c r="K3986" s="161"/>
      <c r="S3986" s="157"/>
    </row>
    <row r="3987" spans="1:19" s="158" customFormat="1" x14ac:dyDescent="0.2">
      <c r="A3987" s="157"/>
      <c r="E3987" s="159"/>
      <c r="F3987" s="159"/>
      <c r="G3987" s="160"/>
      <c r="H3987" s="159"/>
      <c r="I3987" s="159"/>
      <c r="K3987" s="161"/>
      <c r="S3987" s="157"/>
    </row>
    <row r="3988" spans="1:19" s="158" customFormat="1" x14ac:dyDescent="0.2">
      <c r="A3988" s="157"/>
      <c r="E3988" s="159"/>
      <c r="F3988" s="159"/>
      <c r="G3988" s="160"/>
      <c r="H3988" s="159"/>
      <c r="I3988" s="159"/>
      <c r="K3988" s="161"/>
      <c r="S3988" s="157"/>
    </row>
    <row r="3989" spans="1:19" s="158" customFormat="1" x14ac:dyDescent="0.2">
      <c r="A3989" s="157"/>
      <c r="E3989" s="159"/>
      <c r="F3989" s="159"/>
      <c r="G3989" s="160"/>
      <c r="H3989" s="159"/>
      <c r="I3989" s="159"/>
      <c r="K3989" s="161"/>
      <c r="S3989" s="157"/>
    </row>
    <row r="3990" spans="1:19" s="158" customFormat="1" x14ac:dyDescent="0.2">
      <c r="A3990" s="157"/>
      <c r="E3990" s="159"/>
      <c r="F3990" s="159"/>
      <c r="G3990" s="160"/>
      <c r="H3990" s="159"/>
      <c r="I3990" s="159"/>
      <c r="K3990" s="161"/>
      <c r="S3990" s="157"/>
    </row>
    <row r="3991" spans="1:19" s="158" customFormat="1" x14ac:dyDescent="0.2">
      <c r="A3991" s="157"/>
      <c r="E3991" s="159"/>
      <c r="F3991" s="159"/>
      <c r="G3991" s="160"/>
      <c r="H3991" s="159"/>
      <c r="I3991" s="159"/>
      <c r="K3991" s="161"/>
      <c r="S3991" s="157"/>
    </row>
    <row r="3992" spans="1:19" s="158" customFormat="1" x14ac:dyDescent="0.2">
      <c r="A3992" s="157"/>
      <c r="E3992" s="159"/>
      <c r="F3992" s="159"/>
      <c r="G3992" s="160"/>
      <c r="H3992" s="159"/>
      <c r="I3992" s="159"/>
      <c r="K3992" s="161"/>
      <c r="S3992" s="157"/>
    </row>
    <row r="3993" spans="1:19" s="158" customFormat="1" x14ac:dyDescent="0.2">
      <c r="A3993" s="157"/>
      <c r="E3993" s="159"/>
      <c r="F3993" s="159"/>
      <c r="G3993" s="160"/>
      <c r="H3993" s="159"/>
      <c r="I3993" s="159"/>
      <c r="K3993" s="161"/>
      <c r="S3993" s="157"/>
    </row>
    <row r="3994" spans="1:19" s="158" customFormat="1" x14ac:dyDescent="0.2">
      <c r="A3994" s="157"/>
      <c r="E3994" s="159"/>
      <c r="F3994" s="159"/>
      <c r="G3994" s="160"/>
      <c r="H3994" s="159"/>
      <c r="I3994" s="159"/>
      <c r="K3994" s="161"/>
      <c r="S3994" s="157"/>
    </row>
    <row r="3995" spans="1:19" s="158" customFormat="1" x14ac:dyDescent="0.2">
      <c r="A3995" s="157"/>
      <c r="E3995" s="159"/>
      <c r="F3995" s="159"/>
      <c r="G3995" s="160"/>
      <c r="H3995" s="159"/>
      <c r="I3995" s="159"/>
      <c r="K3995" s="161"/>
      <c r="S3995" s="157"/>
    </row>
    <row r="3996" spans="1:19" s="158" customFormat="1" x14ac:dyDescent="0.2">
      <c r="A3996" s="157"/>
      <c r="E3996" s="159"/>
      <c r="F3996" s="159"/>
      <c r="G3996" s="160"/>
      <c r="H3996" s="159"/>
      <c r="I3996" s="159"/>
      <c r="K3996" s="161"/>
      <c r="S3996" s="157"/>
    </row>
    <row r="3997" spans="1:19" s="158" customFormat="1" x14ac:dyDescent="0.2">
      <c r="A3997" s="157"/>
      <c r="E3997" s="159"/>
      <c r="F3997" s="159"/>
      <c r="G3997" s="160"/>
      <c r="H3997" s="159"/>
      <c r="I3997" s="159"/>
      <c r="K3997" s="161"/>
      <c r="S3997" s="157"/>
    </row>
    <row r="3998" spans="1:19" s="158" customFormat="1" x14ac:dyDescent="0.2">
      <c r="A3998" s="157"/>
      <c r="E3998" s="159"/>
      <c r="F3998" s="159"/>
      <c r="G3998" s="160"/>
      <c r="H3998" s="159"/>
      <c r="I3998" s="159"/>
      <c r="K3998" s="161"/>
      <c r="S3998" s="157"/>
    </row>
    <row r="3999" spans="1:19" s="158" customFormat="1" x14ac:dyDescent="0.2">
      <c r="A3999" s="157"/>
      <c r="E3999" s="159"/>
      <c r="F3999" s="159"/>
      <c r="G3999" s="160"/>
      <c r="H3999" s="159"/>
      <c r="I3999" s="159"/>
      <c r="K3999" s="161"/>
      <c r="S3999" s="157"/>
    </row>
    <row r="4000" spans="1:19" s="158" customFormat="1" x14ac:dyDescent="0.2">
      <c r="A4000" s="157"/>
      <c r="E4000" s="159"/>
      <c r="F4000" s="159"/>
      <c r="G4000" s="160"/>
      <c r="H4000" s="159"/>
      <c r="I4000" s="159"/>
      <c r="K4000" s="161"/>
      <c r="S4000" s="157"/>
    </row>
    <row r="4001" spans="1:19" s="158" customFormat="1" x14ac:dyDescent="0.2">
      <c r="A4001" s="157"/>
      <c r="E4001" s="159"/>
      <c r="F4001" s="159"/>
      <c r="G4001" s="160"/>
      <c r="H4001" s="159"/>
      <c r="I4001" s="159"/>
      <c r="K4001" s="161"/>
      <c r="S4001" s="157"/>
    </row>
    <row r="4002" spans="1:19" s="158" customFormat="1" x14ac:dyDescent="0.2">
      <c r="A4002" s="157"/>
      <c r="E4002" s="159"/>
      <c r="F4002" s="159"/>
      <c r="G4002" s="160"/>
      <c r="H4002" s="159"/>
      <c r="I4002" s="159"/>
      <c r="K4002" s="161"/>
      <c r="S4002" s="157"/>
    </row>
    <row r="4003" spans="1:19" s="158" customFormat="1" x14ac:dyDescent="0.2">
      <c r="A4003" s="157"/>
      <c r="E4003" s="159"/>
      <c r="F4003" s="159"/>
      <c r="G4003" s="160"/>
      <c r="H4003" s="159"/>
      <c r="I4003" s="159"/>
      <c r="K4003" s="161"/>
      <c r="S4003" s="157"/>
    </row>
    <row r="4004" spans="1:19" s="158" customFormat="1" x14ac:dyDescent="0.2">
      <c r="A4004" s="157"/>
      <c r="E4004" s="159"/>
      <c r="F4004" s="159"/>
      <c r="G4004" s="160"/>
      <c r="H4004" s="159"/>
      <c r="I4004" s="159"/>
      <c r="K4004" s="161"/>
      <c r="S4004" s="157"/>
    </row>
    <row r="4005" spans="1:19" s="158" customFormat="1" x14ac:dyDescent="0.2">
      <c r="A4005" s="157"/>
      <c r="E4005" s="159"/>
      <c r="F4005" s="159"/>
      <c r="G4005" s="160"/>
      <c r="H4005" s="159"/>
      <c r="I4005" s="159"/>
      <c r="K4005" s="161"/>
      <c r="S4005" s="157"/>
    </row>
    <row r="4006" spans="1:19" s="158" customFormat="1" x14ac:dyDescent="0.2">
      <c r="A4006" s="157"/>
      <c r="E4006" s="159"/>
      <c r="F4006" s="159"/>
      <c r="G4006" s="160"/>
      <c r="H4006" s="159"/>
      <c r="I4006" s="159"/>
      <c r="K4006" s="161"/>
      <c r="S4006" s="157"/>
    </row>
    <row r="4007" spans="1:19" s="158" customFormat="1" x14ac:dyDescent="0.2">
      <c r="A4007" s="157"/>
      <c r="E4007" s="159"/>
      <c r="F4007" s="159"/>
      <c r="G4007" s="160"/>
      <c r="H4007" s="159"/>
      <c r="I4007" s="159"/>
      <c r="K4007" s="161"/>
      <c r="S4007" s="157"/>
    </row>
    <row r="4008" spans="1:19" s="158" customFormat="1" x14ac:dyDescent="0.2">
      <c r="A4008" s="157"/>
      <c r="E4008" s="159"/>
      <c r="F4008" s="159"/>
      <c r="G4008" s="160"/>
      <c r="H4008" s="159"/>
      <c r="I4008" s="159"/>
      <c r="K4008" s="161"/>
      <c r="S4008" s="157"/>
    </row>
    <row r="4009" spans="1:19" s="158" customFormat="1" x14ac:dyDescent="0.2">
      <c r="A4009" s="157"/>
      <c r="E4009" s="159"/>
      <c r="F4009" s="159"/>
      <c r="G4009" s="160"/>
      <c r="H4009" s="159"/>
      <c r="I4009" s="159"/>
      <c r="K4009" s="161"/>
      <c r="S4009" s="157"/>
    </row>
    <row r="4010" spans="1:19" s="158" customFormat="1" x14ac:dyDescent="0.2">
      <c r="A4010" s="157"/>
      <c r="E4010" s="159"/>
      <c r="F4010" s="159"/>
      <c r="G4010" s="160"/>
      <c r="H4010" s="159"/>
      <c r="I4010" s="159"/>
      <c r="K4010" s="161"/>
      <c r="S4010" s="157"/>
    </row>
    <row r="4011" spans="1:19" s="158" customFormat="1" x14ac:dyDescent="0.2">
      <c r="A4011" s="157"/>
      <c r="E4011" s="159"/>
      <c r="F4011" s="159"/>
      <c r="G4011" s="160"/>
      <c r="H4011" s="159"/>
      <c r="I4011" s="159"/>
      <c r="K4011" s="161"/>
      <c r="S4011" s="157"/>
    </row>
    <row r="4012" spans="1:19" s="158" customFormat="1" x14ac:dyDescent="0.2">
      <c r="A4012" s="157"/>
      <c r="E4012" s="159"/>
      <c r="F4012" s="159"/>
      <c r="G4012" s="160"/>
      <c r="H4012" s="159"/>
      <c r="I4012" s="159"/>
      <c r="K4012" s="161"/>
      <c r="S4012" s="157"/>
    </row>
    <row r="4013" spans="1:19" s="158" customFormat="1" x14ac:dyDescent="0.2">
      <c r="A4013" s="157"/>
      <c r="E4013" s="159"/>
      <c r="F4013" s="159"/>
      <c r="G4013" s="160"/>
      <c r="H4013" s="159"/>
      <c r="I4013" s="159"/>
      <c r="K4013" s="161"/>
      <c r="S4013" s="157"/>
    </row>
    <row r="4014" spans="1:19" s="158" customFormat="1" x14ac:dyDescent="0.2">
      <c r="A4014" s="157"/>
      <c r="E4014" s="159"/>
      <c r="F4014" s="159"/>
      <c r="G4014" s="160"/>
      <c r="H4014" s="159"/>
      <c r="I4014" s="159"/>
      <c r="K4014" s="161"/>
      <c r="S4014" s="157"/>
    </row>
    <row r="4015" spans="1:19" s="158" customFormat="1" x14ac:dyDescent="0.2">
      <c r="A4015" s="157"/>
      <c r="E4015" s="159"/>
      <c r="F4015" s="159"/>
      <c r="G4015" s="160"/>
      <c r="H4015" s="159"/>
      <c r="I4015" s="159"/>
      <c r="K4015" s="161"/>
      <c r="S4015" s="157"/>
    </row>
    <row r="4016" spans="1:19" s="158" customFormat="1" x14ac:dyDescent="0.2">
      <c r="A4016" s="157"/>
      <c r="E4016" s="159"/>
      <c r="F4016" s="159"/>
      <c r="G4016" s="160"/>
      <c r="H4016" s="159"/>
      <c r="I4016" s="159"/>
      <c r="K4016" s="161"/>
      <c r="S4016" s="157"/>
    </row>
    <row r="4017" spans="1:19" s="158" customFormat="1" x14ac:dyDescent="0.2">
      <c r="A4017" s="157"/>
      <c r="E4017" s="159"/>
      <c r="F4017" s="159"/>
      <c r="G4017" s="160"/>
      <c r="H4017" s="159"/>
      <c r="I4017" s="159"/>
      <c r="K4017" s="161"/>
      <c r="S4017" s="157"/>
    </row>
    <row r="4018" spans="1:19" s="158" customFormat="1" x14ac:dyDescent="0.2">
      <c r="A4018" s="157"/>
      <c r="E4018" s="159"/>
      <c r="F4018" s="159"/>
      <c r="G4018" s="160"/>
      <c r="H4018" s="159"/>
      <c r="I4018" s="159"/>
      <c r="K4018" s="161"/>
      <c r="S4018" s="157"/>
    </row>
    <row r="4019" spans="1:19" s="158" customFormat="1" x14ac:dyDescent="0.2">
      <c r="A4019" s="157"/>
      <c r="E4019" s="159"/>
      <c r="F4019" s="159"/>
      <c r="G4019" s="160"/>
      <c r="H4019" s="159"/>
      <c r="I4019" s="159"/>
      <c r="K4019" s="161"/>
      <c r="S4019" s="157"/>
    </row>
    <row r="4020" spans="1:19" s="158" customFormat="1" x14ac:dyDescent="0.2">
      <c r="A4020" s="157"/>
      <c r="E4020" s="159"/>
      <c r="F4020" s="159"/>
      <c r="G4020" s="160"/>
      <c r="H4020" s="159"/>
      <c r="I4020" s="159"/>
      <c r="K4020" s="161"/>
      <c r="S4020" s="157"/>
    </row>
    <row r="4021" spans="1:19" s="158" customFormat="1" x14ac:dyDescent="0.2">
      <c r="A4021" s="157"/>
      <c r="E4021" s="159"/>
      <c r="F4021" s="159"/>
      <c r="G4021" s="160"/>
      <c r="H4021" s="159"/>
      <c r="I4021" s="159"/>
      <c r="K4021" s="161"/>
      <c r="S4021" s="157"/>
    </row>
    <row r="4022" spans="1:19" s="158" customFormat="1" x14ac:dyDescent="0.2">
      <c r="A4022" s="157"/>
      <c r="E4022" s="159"/>
      <c r="F4022" s="159"/>
      <c r="G4022" s="160"/>
      <c r="H4022" s="159"/>
      <c r="I4022" s="159"/>
      <c r="K4022" s="161"/>
      <c r="S4022" s="157"/>
    </row>
    <row r="4023" spans="1:19" s="158" customFormat="1" x14ac:dyDescent="0.2">
      <c r="A4023" s="157"/>
      <c r="E4023" s="159"/>
      <c r="F4023" s="159"/>
      <c r="G4023" s="160"/>
      <c r="H4023" s="159"/>
      <c r="I4023" s="159"/>
      <c r="K4023" s="161"/>
      <c r="S4023" s="157"/>
    </row>
    <row r="4024" spans="1:19" s="158" customFormat="1" x14ac:dyDescent="0.2">
      <c r="A4024" s="157"/>
      <c r="E4024" s="159"/>
      <c r="F4024" s="159"/>
      <c r="G4024" s="160"/>
      <c r="H4024" s="159"/>
      <c r="I4024" s="159"/>
      <c r="K4024" s="161"/>
      <c r="S4024" s="157"/>
    </row>
    <row r="4025" spans="1:19" s="158" customFormat="1" x14ac:dyDescent="0.2">
      <c r="A4025" s="157"/>
      <c r="E4025" s="159"/>
      <c r="F4025" s="159"/>
      <c r="G4025" s="160"/>
      <c r="H4025" s="159"/>
      <c r="I4025" s="159"/>
      <c r="K4025" s="161"/>
      <c r="S4025" s="157"/>
    </row>
    <row r="4026" spans="1:19" s="158" customFormat="1" x14ac:dyDescent="0.2">
      <c r="A4026" s="157"/>
      <c r="E4026" s="159"/>
      <c r="F4026" s="159"/>
      <c r="G4026" s="160"/>
      <c r="H4026" s="159"/>
      <c r="I4026" s="159"/>
      <c r="K4026" s="161"/>
      <c r="S4026" s="157"/>
    </row>
    <row r="4027" spans="1:19" s="158" customFormat="1" x14ac:dyDescent="0.2">
      <c r="A4027" s="157"/>
      <c r="E4027" s="159"/>
      <c r="F4027" s="159"/>
      <c r="G4027" s="160"/>
      <c r="H4027" s="159"/>
      <c r="I4027" s="159"/>
      <c r="K4027" s="161"/>
      <c r="S4027" s="157"/>
    </row>
    <row r="4028" spans="1:19" s="158" customFormat="1" x14ac:dyDescent="0.2">
      <c r="A4028" s="157"/>
      <c r="E4028" s="159"/>
      <c r="F4028" s="159"/>
      <c r="G4028" s="160"/>
      <c r="H4028" s="159"/>
      <c r="I4028" s="159"/>
      <c r="K4028" s="161"/>
      <c r="S4028" s="157"/>
    </row>
    <row r="4029" spans="1:19" s="158" customFormat="1" x14ac:dyDescent="0.2">
      <c r="A4029" s="157"/>
      <c r="E4029" s="159"/>
      <c r="F4029" s="159"/>
      <c r="G4029" s="160"/>
      <c r="H4029" s="159"/>
      <c r="I4029" s="159"/>
      <c r="K4029" s="161"/>
      <c r="S4029" s="157"/>
    </row>
    <row r="4030" spans="1:19" s="158" customFormat="1" x14ac:dyDescent="0.2">
      <c r="A4030" s="157"/>
      <c r="E4030" s="159"/>
      <c r="F4030" s="159"/>
      <c r="G4030" s="160"/>
      <c r="H4030" s="159"/>
      <c r="I4030" s="159"/>
      <c r="K4030" s="161"/>
      <c r="S4030" s="157"/>
    </row>
    <row r="4031" spans="1:19" s="158" customFormat="1" x14ac:dyDescent="0.2">
      <c r="A4031" s="157"/>
      <c r="E4031" s="159"/>
      <c r="F4031" s="159"/>
      <c r="G4031" s="160"/>
      <c r="H4031" s="159"/>
      <c r="I4031" s="159"/>
      <c r="K4031" s="161"/>
      <c r="S4031" s="157"/>
    </row>
    <row r="4032" spans="1:19" s="158" customFormat="1" x14ac:dyDescent="0.2">
      <c r="A4032" s="157"/>
      <c r="E4032" s="159"/>
      <c r="F4032" s="159"/>
      <c r="G4032" s="160"/>
      <c r="H4032" s="159"/>
      <c r="I4032" s="159"/>
      <c r="K4032" s="161"/>
      <c r="S4032" s="157"/>
    </row>
    <row r="4033" spans="1:19" s="158" customFormat="1" x14ac:dyDescent="0.2">
      <c r="A4033" s="157"/>
      <c r="E4033" s="159"/>
      <c r="F4033" s="159"/>
      <c r="G4033" s="160"/>
      <c r="H4033" s="159"/>
      <c r="I4033" s="159"/>
      <c r="K4033" s="161"/>
      <c r="S4033" s="157"/>
    </row>
    <row r="4034" spans="1:19" s="158" customFormat="1" x14ac:dyDescent="0.2">
      <c r="A4034" s="157"/>
      <c r="E4034" s="159"/>
      <c r="F4034" s="159"/>
      <c r="G4034" s="160"/>
      <c r="H4034" s="159"/>
      <c r="I4034" s="159"/>
      <c r="K4034" s="161"/>
      <c r="S4034" s="157"/>
    </row>
    <row r="4035" spans="1:19" s="158" customFormat="1" x14ac:dyDescent="0.2">
      <c r="A4035" s="157"/>
      <c r="E4035" s="159"/>
      <c r="F4035" s="159"/>
      <c r="G4035" s="160"/>
      <c r="H4035" s="159"/>
      <c r="I4035" s="159"/>
      <c r="K4035" s="161"/>
      <c r="S4035" s="157"/>
    </row>
    <row r="4036" spans="1:19" s="158" customFormat="1" x14ac:dyDescent="0.2">
      <c r="A4036" s="157"/>
      <c r="E4036" s="159"/>
      <c r="F4036" s="159"/>
      <c r="G4036" s="160"/>
      <c r="H4036" s="159"/>
      <c r="I4036" s="159"/>
      <c r="K4036" s="161"/>
      <c r="S4036" s="157"/>
    </row>
    <row r="4037" spans="1:19" s="158" customFormat="1" x14ac:dyDescent="0.2">
      <c r="A4037" s="157"/>
      <c r="E4037" s="159"/>
      <c r="F4037" s="159"/>
      <c r="G4037" s="160"/>
      <c r="H4037" s="159"/>
      <c r="I4037" s="159"/>
      <c r="K4037" s="161"/>
      <c r="S4037" s="157"/>
    </row>
    <row r="4038" spans="1:19" s="158" customFormat="1" x14ac:dyDescent="0.2">
      <c r="A4038" s="157"/>
      <c r="E4038" s="159"/>
      <c r="F4038" s="159"/>
      <c r="G4038" s="160"/>
      <c r="H4038" s="159"/>
      <c r="I4038" s="159"/>
      <c r="K4038" s="161"/>
      <c r="S4038" s="157"/>
    </row>
    <row r="4039" spans="1:19" s="158" customFormat="1" x14ac:dyDescent="0.2">
      <c r="A4039" s="157"/>
      <c r="E4039" s="159"/>
      <c r="F4039" s="159"/>
      <c r="G4039" s="160"/>
      <c r="H4039" s="159"/>
      <c r="I4039" s="159"/>
      <c r="K4039" s="161"/>
      <c r="S4039" s="157"/>
    </row>
    <row r="4040" spans="1:19" s="158" customFormat="1" x14ac:dyDescent="0.2">
      <c r="A4040" s="157"/>
      <c r="E4040" s="159"/>
      <c r="F4040" s="159"/>
      <c r="G4040" s="160"/>
      <c r="H4040" s="159"/>
      <c r="I4040" s="159"/>
      <c r="K4040" s="161"/>
      <c r="S4040" s="157"/>
    </row>
    <row r="4041" spans="1:19" s="158" customFormat="1" x14ac:dyDescent="0.2">
      <c r="A4041" s="157"/>
      <c r="E4041" s="159"/>
      <c r="F4041" s="159"/>
      <c r="G4041" s="160"/>
      <c r="H4041" s="159"/>
      <c r="I4041" s="159"/>
      <c r="K4041" s="161"/>
      <c r="S4041" s="157"/>
    </row>
    <row r="4042" spans="1:19" s="158" customFormat="1" x14ac:dyDescent="0.2">
      <c r="A4042" s="157"/>
      <c r="E4042" s="159"/>
      <c r="F4042" s="159"/>
      <c r="G4042" s="160"/>
      <c r="H4042" s="159"/>
      <c r="I4042" s="159"/>
      <c r="K4042" s="161"/>
      <c r="S4042" s="157"/>
    </row>
    <row r="4043" spans="1:19" s="158" customFormat="1" x14ac:dyDescent="0.2">
      <c r="A4043" s="157"/>
      <c r="E4043" s="159"/>
      <c r="F4043" s="159"/>
      <c r="G4043" s="160"/>
      <c r="H4043" s="159"/>
      <c r="I4043" s="159"/>
      <c r="K4043" s="161"/>
      <c r="S4043" s="157"/>
    </row>
    <row r="4044" spans="1:19" s="158" customFormat="1" x14ac:dyDescent="0.2">
      <c r="A4044" s="157"/>
      <c r="E4044" s="159"/>
      <c r="F4044" s="159"/>
      <c r="G4044" s="160"/>
      <c r="H4044" s="159"/>
      <c r="I4044" s="159"/>
      <c r="K4044" s="161"/>
      <c r="S4044" s="157"/>
    </row>
    <row r="4045" spans="1:19" s="158" customFormat="1" x14ac:dyDescent="0.2">
      <c r="A4045" s="157"/>
      <c r="E4045" s="159"/>
      <c r="F4045" s="159"/>
      <c r="G4045" s="160"/>
      <c r="H4045" s="159"/>
      <c r="I4045" s="159"/>
      <c r="K4045" s="161"/>
      <c r="S4045" s="157"/>
    </row>
    <row r="4046" spans="1:19" s="158" customFormat="1" x14ac:dyDescent="0.2">
      <c r="A4046" s="157"/>
      <c r="E4046" s="159"/>
      <c r="F4046" s="159"/>
      <c r="G4046" s="160"/>
      <c r="H4046" s="159"/>
      <c r="I4046" s="159"/>
      <c r="K4046" s="161"/>
      <c r="S4046" s="157"/>
    </row>
    <row r="4047" spans="1:19" s="158" customFormat="1" x14ac:dyDescent="0.2">
      <c r="A4047" s="157"/>
      <c r="E4047" s="159"/>
      <c r="F4047" s="159"/>
      <c r="G4047" s="160"/>
      <c r="H4047" s="159"/>
      <c r="I4047" s="159"/>
      <c r="K4047" s="161"/>
      <c r="S4047" s="157"/>
    </row>
    <row r="4048" spans="1:19" s="158" customFormat="1" x14ac:dyDescent="0.2">
      <c r="A4048" s="157"/>
      <c r="E4048" s="159"/>
      <c r="F4048" s="159"/>
      <c r="G4048" s="160"/>
      <c r="H4048" s="159"/>
      <c r="I4048" s="159"/>
      <c r="K4048" s="161"/>
      <c r="S4048" s="157"/>
    </row>
    <row r="4049" spans="1:19" s="158" customFormat="1" x14ac:dyDescent="0.2">
      <c r="A4049" s="157"/>
      <c r="E4049" s="159"/>
      <c r="F4049" s="159"/>
      <c r="G4049" s="160"/>
      <c r="H4049" s="159"/>
      <c r="I4049" s="159"/>
      <c r="K4049" s="161"/>
      <c r="S4049" s="157"/>
    </row>
    <row r="4050" spans="1:19" s="158" customFormat="1" x14ac:dyDescent="0.2">
      <c r="A4050" s="157"/>
      <c r="E4050" s="159"/>
      <c r="F4050" s="159"/>
      <c r="G4050" s="160"/>
      <c r="H4050" s="159"/>
      <c r="I4050" s="159"/>
      <c r="K4050" s="161"/>
      <c r="S4050" s="157"/>
    </row>
    <row r="4051" spans="1:19" s="158" customFormat="1" x14ac:dyDescent="0.2">
      <c r="A4051" s="157"/>
      <c r="E4051" s="159"/>
      <c r="F4051" s="159"/>
      <c r="G4051" s="160"/>
      <c r="H4051" s="159"/>
      <c r="I4051" s="159"/>
      <c r="K4051" s="161"/>
      <c r="S4051" s="157"/>
    </row>
    <row r="4052" spans="1:19" s="158" customFormat="1" x14ac:dyDescent="0.2">
      <c r="A4052" s="157"/>
      <c r="E4052" s="159"/>
      <c r="F4052" s="159"/>
      <c r="G4052" s="160"/>
      <c r="H4052" s="159"/>
      <c r="I4052" s="159"/>
      <c r="K4052" s="161"/>
      <c r="S4052" s="157"/>
    </row>
    <row r="4053" spans="1:19" s="158" customFormat="1" x14ac:dyDescent="0.2">
      <c r="A4053" s="157"/>
      <c r="E4053" s="159"/>
      <c r="F4053" s="159"/>
      <c r="G4053" s="160"/>
      <c r="H4053" s="159"/>
      <c r="I4053" s="159"/>
      <c r="K4053" s="161"/>
      <c r="S4053" s="157"/>
    </row>
    <row r="4054" spans="1:19" s="158" customFormat="1" x14ac:dyDescent="0.2">
      <c r="A4054" s="157"/>
      <c r="E4054" s="159"/>
      <c r="F4054" s="159"/>
      <c r="G4054" s="160"/>
      <c r="H4054" s="159"/>
      <c r="I4054" s="159"/>
      <c r="K4054" s="161"/>
      <c r="S4054" s="157"/>
    </row>
    <row r="4055" spans="1:19" s="158" customFormat="1" x14ac:dyDescent="0.2">
      <c r="A4055" s="157"/>
      <c r="E4055" s="159"/>
      <c r="F4055" s="159"/>
      <c r="G4055" s="160"/>
      <c r="H4055" s="159"/>
      <c r="I4055" s="159"/>
      <c r="K4055" s="161"/>
      <c r="S4055" s="157"/>
    </row>
    <row r="4056" spans="1:19" s="158" customFormat="1" x14ac:dyDescent="0.2">
      <c r="A4056" s="157"/>
      <c r="E4056" s="159"/>
      <c r="F4056" s="159"/>
      <c r="G4056" s="160"/>
      <c r="H4056" s="159"/>
      <c r="I4056" s="159"/>
      <c r="K4056" s="161"/>
      <c r="S4056" s="157"/>
    </row>
    <row r="4057" spans="1:19" s="158" customFormat="1" x14ac:dyDescent="0.2">
      <c r="A4057" s="157"/>
      <c r="E4057" s="159"/>
      <c r="F4057" s="159"/>
      <c r="G4057" s="160"/>
      <c r="H4057" s="159"/>
      <c r="I4057" s="159"/>
      <c r="K4057" s="161"/>
      <c r="S4057" s="157"/>
    </row>
    <row r="4058" spans="1:19" s="158" customFormat="1" x14ac:dyDescent="0.2">
      <c r="A4058" s="157"/>
      <c r="E4058" s="159"/>
      <c r="F4058" s="159"/>
      <c r="G4058" s="160"/>
      <c r="H4058" s="159"/>
      <c r="I4058" s="159"/>
      <c r="K4058" s="161"/>
      <c r="S4058" s="157"/>
    </row>
    <row r="4059" spans="1:19" s="158" customFormat="1" x14ac:dyDescent="0.2">
      <c r="A4059" s="157"/>
      <c r="E4059" s="159"/>
      <c r="F4059" s="159"/>
      <c r="G4059" s="160"/>
      <c r="H4059" s="159"/>
      <c r="I4059" s="159"/>
      <c r="K4059" s="161"/>
      <c r="S4059" s="157"/>
    </row>
    <row r="4060" spans="1:19" s="158" customFormat="1" x14ac:dyDescent="0.2">
      <c r="A4060" s="157"/>
      <c r="E4060" s="159"/>
      <c r="F4060" s="159"/>
      <c r="G4060" s="160"/>
      <c r="H4060" s="159"/>
      <c r="I4060" s="159"/>
      <c r="K4060" s="161"/>
      <c r="S4060" s="157"/>
    </row>
    <row r="4061" spans="1:19" s="158" customFormat="1" x14ac:dyDescent="0.2">
      <c r="A4061" s="157"/>
      <c r="E4061" s="159"/>
      <c r="F4061" s="159"/>
      <c r="G4061" s="160"/>
      <c r="H4061" s="159"/>
      <c r="I4061" s="159"/>
      <c r="K4061" s="161"/>
      <c r="S4061" s="157"/>
    </row>
    <row r="4062" spans="1:19" s="158" customFormat="1" x14ac:dyDescent="0.2">
      <c r="A4062" s="157"/>
      <c r="E4062" s="159"/>
      <c r="F4062" s="159"/>
      <c r="G4062" s="160"/>
      <c r="H4062" s="159"/>
      <c r="I4062" s="159"/>
      <c r="K4062" s="161"/>
      <c r="S4062" s="157"/>
    </row>
    <row r="4063" spans="1:19" s="158" customFormat="1" x14ac:dyDescent="0.2">
      <c r="A4063" s="157"/>
      <c r="E4063" s="159"/>
      <c r="F4063" s="159"/>
      <c r="G4063" s="160"/>
      <c r="H4063" s="159"/>
      <c r="I4063" s="159"/>
      <c r="K4063" s="161"/>
      <c r="S4063" s="157"/>
    </row>
    <row r="4064" spans="1:19" s="158" customFormat="1" x14ac:dyDescent="0.2">
      <c r="A4064" s="157"/>
      <c r="E4064" s="159"/>
      <c r="F4064" s="159"/>
      <c r="G4064" s="160"/>
      <c r="H4064" s="159"/>
      <c r="I4064" s="159"/>
      <c r="K4064" s="161"/>
      <c r="S4064" s="157"/>
    </row>
    <row r="4065" spans="1:19" s="158" customFormat="1" x14ac:dyDescent="0.2">
      <c r="A4065" s="157"/>
      <c r="E4065" s="159"/>
      <c r="F4065" s="159"/>
      <c r="G4065" s="160"/>
      <c r="H4065" s="159"/>
      <c r="I4065" s="159"/>
      <c r="K4065" s="161"/>
      <c r="S4065" s="157"/>
    </row>
    <row r="4066" spans="1:19" s="158" customFormat="1" x14ac:dyDescent="0.2">
      <c r="A4066" s="157"/>
      <c r="E4066" s="159"/>
      <c r="F4066" s="159"/>
      <c r="G4066" s="160"/>
      <c r="H4066" s="159"/>
      <c r="I4066" s="159"/>
      <c r="K4066" s="161"/>
      <c r="S4066" s="157"/>
    </row>
    <row r="4067" spans="1:19" s="158" customFormat="1" x14ac:dyDescent="0.2">
      <c r="A4067" s="157"/>
      <c r="E4067" s="159"/>
      <c r="F4067" s="159"/>
      <c r="G4067" s="160"/>
      <c r="H4067" s="159"/>
      <c r="I4067" s="159"/>
      <c r="K4067" s="161"/>
      <c r="S4067" s="157"/>
    </row>
    <row r="4068" spans="1:19" s="158" customFormat="1" x14ac:dyDescent="0.2">
      <c r="A4068" s="157"/>
      <c r="E4068" s="159"/>
      <c r="F4068" s="159"/>
      <c r="G4068" s="160"/>
      <c r="H4068" s="159"/>
      <c r="I4068" s="159"/>
      <c r="K4068" s="161"/>
      <c r="S4068" s="157"/>
    </row>
    <row r="4069" spans="1:19" s="158" customFormat="1" x14ac:dyDescent="0.2">
      <c r="A4069" s="157"/>
      <c r="E4069" s="159"/>
      <c r="F4069" s="159"/>
      <c r="G4069" s="160"/>
      <c r="H4069" s="159"/>
      <c r="I4069" s="159"/>
      <c r="K4069" s="161"/>
      <c r="S4069" s="157"/>
    </row>
    <row r="4070" spans="1:19" s="158" customFormat="1" x14ac:dyDescent="0.2">
      <c r="A4070" s="157"/>
      <c r="E4070" s="159"/>
      <c r="F4070" s="159"/>
      <c r="G4070" s="160"/>
      <c r="H4070" s="159"/>
      <c r="I4070" s="159"/>
      <c r="K4070" s="161"/>
      <c r="S4070" s="157"/>
    </row>
    <row r="4071" spans="1:19" s="158" customFormat="1" x14ac:dyDescent="0.2">
      <c r="A4071" s="157"/>
      <c r="E4071" s="159"/>
      <c r="F4071" s="159"/>
      <c r="G4071" s="160"/>
      <c r="H4071" s="159"/>
      <c r="I4071" s="159"/>
      <c r="K4071" s="161"/>
      <c r="S4071" s="157"/>
    </row>
    <row r="4072" spans="1:19" s="158" customFormat="1" x14ac:dyDescent="0.2">
      <c r="A4072" s="157"/>
      <c r="E4072" s="159"/>
      <c r="F4072" s="159"/>
      <c r="G4072" s="160"/>
      <c r="H4072" s="159"/>
      <c r="I4072" s="159"/>
      <c r="K4072" s="161"/>
      <c r="S4072" s="157"/>
    </row>
    <row r="4073" spans="1:19" s="158" customFormat="1" x14ac:dyDescent="0.2">
      <c r="A4073" s="157"/>
      <c r="E4073" s="159"/>
      <c r="F4073" s="159"/>
      <c r="G4073" s="160"/>
      <c r="H4073" s="159"/>
      <c r="I4073" s="159"/>
      <c r="K4073" s="161"/>
      <c r="S4073" s="157"/>
    </row>
    <row r="4074" spans="1:19" s="158" customFormat="1" x14ac:dyDescent="0.2">
      <c r="A4074" s="157"/>
      <c r="E4074" s="159"/>
      <c r="F4074" s="159"/>
      <c r="G4074" s="160"/>
      <c r="H4074" s="159"/>
      <c r="I4074" s="159"/>
      <c r="K4074" s="161"/>
      <c r="S4074" s="157"/>
    </row>
    <row r="4075" spans="1:19" s="158" customFormat="1" x14ac:dyDescent="0.2">
      <c r="A4075" s="157"/>
      <c r="E4075" s="159"/>
      <c r="F4075" s="159"/>
      <c r="G4075" s="160"/>
      <c r="H4075" s="159"/>
      <c r="I4075" s="159"/>
      <c r="K4075" s="161"/>
      <c r="S4075" s="157"/>
    </row>
    <row r="4076" spans="1:19" s="158" customFormat="1" x14ac:dyDescent="0.2">
      <c r="A4076" s="157"/>
      <c r="E4076" s="159"/>
      <c r="F4076" s="159"/>
      <c r="G4076" s="160"/>
      <c r="H4076" s="159"/>
      <c r="I4076" s="159"/>
      <c r="K4076" s="161"/>
      <c r="S4076" s="157"/>
    </row>
    <row r="4077" spans="1:19" s="158" customFormat="1" x14ac:dyDescent="0.2">
      <c r="A4077" s="157"/>
      <c r="E4077" s="159"/>
      <c r="F4077" s="159"/>
      <c r="G4077" s="160"/>
      <c r="H4077" s="159"/>
      <c r="I4077" s="159"/>
      <c r="K4077" s="161"/>
      <c r="S4077" s="157"/>
    </row>
    <row r="4078" spans="1:19" s="158" customFormat="1" x14ac:dyDescent="0.2">
      <c r="A4078" s="157"/>
      <c r="E4078" s="159"/>
      <c r="F4078" s="159"/>
      <c r="G4078" s="160"/>
      <c r="H4078" s="159"/>
      <c r="I4078" s="159"/>
      <c r="K4078" s="161"/>
      <c r="S4078" s="157"/>
    </row>
    <row r="4079" spans="1:19" s="158" customFormat="1" x14ac:dyDescent="0.2">
      <c r="A4079" s="157"/>
      <c r="E4079" s="159"/>
      <c r="F4079" s="159"/>
      <c r="G4079" s="160"/>
      <c r="H4079" s="159"/>
      <c r="I4079" s="159"/>
      <c r="K4079" s="161"/>
      <c r="S4079" s="157"/>
    </row>
    <row r="4080" spans="1:19" s="158" customFormat="1" x14ac:dyDescent="0.2">
      <c r="A4080" s="157"/>
      <c r="E4080" s="159"/>
      <c r="F4080" s="159"/>
      <c r="G4080" s="160"/>
      <c r="H4080" s="159"/>
      <c r="I4080" s="159"/>
      <c r="K4080" s="161"/>
      <c r="S4080" s="157"/>
    </row>
    <row r="4081" spans="1:19" s="158" customFormat="1" x14ac:dyDescent="0.2">
      <c r="A4081" s="157"/>
      <c r="E4081" s="159"/>
      <c r="F4081" s="159"/>
      <c r="G4081" s="160"/>
      <c r="H4081" s="159"/>
      <c r="I4081" s="159"/>
      <c r="K4081" s="161"/>
      <c r="S4081" s="157"/>
    </row>
    <row r="4082" spans="1:19" s="158" customFormat="1" x14ac:dyDescent="0.2">
      <c r="A4082" s="157"/>
      <c r="E4082" s="159"/>
      <c r="F4082" s="159"/>
      <c r="G4082" s="160"/>
      <c r="H4082" s="159"/>
      <c r="I4082" s="159"/>
      <c r="K4082" s="161"/>
      <c r="S4082" s="157"/>
    </row>
    <row r="4083" spans="1:19" s="158" customFormat="1" x14ac:dyDescent="0.2">
      <c r="A4083" s="157"/>
      <c r="E4083" s="159"/>
      <c r="F4083" s="159"/>
      <c r="G4083" s="160"/>
      <c r="H4083" s="159"/>
      <c r="I4083" s="159"/>
      <c r="K4083" s="161"/>
      <c r="S4083" s="157"/>
    </row>
    <row r="4084" spans="1:19" s="158" customFormat="1" x14ac:dyDescent="0.2">
      <c r="A4084" s="157"/>
      <c r="E4084" s="159"/>
      <c r="F4084" s="159"/>
      <c r="G4084" s="160"/>
      <c r="H4084" s="159"/>
      <c r="I4084" s="159"/>
      <c r="K4084" s="161"/>
      <c r="S4084" s="157"/>
    </row>
    <row r="4085" spans="1:19" s="158" customFormat="1" x14ac:dyDescent="0.2">
      <c r="A4085" s="157"/>
      <c r="E4085" s="159"/>
      <c r="F4085" s="159"/>
      <c r="G4085" s="160"/>
      <c r="H4085" s="159"/>
      <c r="I4085" s="159"/>
      <c r="K4085" s="161"/>
      <c r="S4085" s="157"/>
    </row>
    <row r="4086" spans="1:19" s="158" customFormat="1" x14ac:dyDescent="0.2">
      <c r="A4086" s="157"/>
      <c r="E4086" s="159"/>
      <c r="F4086" s="159"/>
      <c r="G4086" s="160"/>
      <c r="H4086" s="159"/>
      <c r="I4086" s="159"/>
      <c r="K4086" s="161"/>
      <c r="S4086" s="157"/>
    </row>
    <row r="4087" spans="1:19" s="158" customFormat="1" x14ac:dyDescent="0.2">
      <c r="A4087" s="157"/>
      <c r="E4087" s="159"/>
      <c r="F4087" s="159"/>
      <c r="G4087" s="160"/>
      <c r="H4087" s="159"/>
      <c r="I4087" s="159"/>
      <c r="K4087" s="161"/>
      <c r="S4087" s="157"/>
    </row>
    <row r="4088" spans="1:19" s="158" customFormat="1" x14ac:dyDescent="0.2">
      <c r="A4088" s="157"/>
      <c r="E4088" s="159"/>
      <c r="F4088" s="159"/>
      <c r="G4088" s="160"/>
      <c r="H4088" s="159"/>
      <c r="I4088" s="159"/>
      <c r="K4088" s="161"/>
      <c r="S4088" s="157"/>
    </row>
    <row r="4089" spans="1:19" s="158" customFormat="1" x14ac:dyDescent="0.2">
      <c r="A4089" s="157"/>
      <c r="E4089" s="159"/>
      <c r="F4089" s="159"/>
      <c r="G4089" s="160"/>
      <c r="H4089" s="159"/>
      <c r="I4089" s="159"/>
      <c r="K4089" s="161"/>
      <c r="S4089" s="157"/>
    </row>
    <row r="4090" spans="1:19" s="158" customFormat="1" x14ac:dyDescent="0.2">
      <c r="A4090" s="157"/>
      <c r="E4090" s="159"/>
      <c r="F4090" s="159"/>
      <c r="G4090" s="160"/>
      <c r="H4090" s="159"/>
      <c r="I4090" s="159"/>
      <c r="K4090" s="161"/>
      <c r="S4090" s="157"/>
    </row>
    <row r="4091" spans="1:19" s="158" customFormat="1" x14ac:dyDescent="0.2">
      <c r="A4091" s="157"/>
      <c r="E4091" s="159"/>
      <c r="F4091" s="159"/>
      <c r="G4091" s="160"/>
      <c r="H4091" s="159"/>
      <c r="I4091" s="159"/>
      <c r="K4091" s="161"/>
      <c r="S4091" s="157"/>
    </row>
    <row r="4092" spans="1:19" s="158" customFormat="1" x14ac:dyDescent="0.2">
      <c r="A4092" s="157"/>
      <c r="E4092" s="159"/>
      <c r="F4092" s="159"/>
      <c r="G4092" s="160"/>
      <c r="H4092" s="159"/>
      <c r="I4092" s="159"/>
      <c r="K4092" s="161"/>
      <c r="S4092" s="157"/>
    </row>
    <row r="4093" spans="1:19" s="158" customFormat="1" x14ac:dyDescent="0.2">
      <c r="A4093" s="157"/>
      <c r="E4093" s="159"/>
      <c r="F4093" s="159"/>
      <c r="G4093" s="160"/>
      <c r="H4093" s="159"/>
      <c r="I4093" s="159"/>
      <c r="K4093" s="161"/>
      <c r="S4093" s="157"/>
    </row>
    <row r="4094" spans="1:19" s="158" customFormat="1" x14ac:dyDescent="0.2">
      <c r="A4094" s="157"/>
      <c r="E4094" s="159"/>
      <c r="F4094" s="159"/>
      <c r="G4094" s="160"/>
      <c r="H4094" s="159"/>
      <c r="I4094" s="159"/>
      <c r="K4094" s="161"/>
      <c r="S4094" s="157"/>
    </row>
    <row r="4095" spans="1:19" s="158" customFormat="1" x14ac:dyDescent="0.2">
      <c r="A4095" s="157"/>
      <c r="E4095" s="159"/>
      <c r="F4095" s="159"/>
      <c r="G4095" s="160"/>
      <c r="H4095" s="159"/>
      <c r="I4095" s="159"/>
      <c r="K4095" s="161"/>
      <c r="S4095" s="157"/>
    </row>
    <row r="4096" spans="1:19" s="158" customFormat="1" x14ac:dyDescent="0.2">
      <c r="A4096" s="157"/>
      <c r="E4096" s="159"/>
      <c r="F4096" s="159"/>
      <c r="G4096" s="160"/>
      <c r="H4096" s="159"/>
      <c r="I4096" s="159"/>
      <c r="K4096" s="161"/>
      <c r="S4096" s="157"/>
    </row>
    <row r="4097" spans="1:19" s="158" customFormat="1" x14ac:dyDescent="0.2">
      <c r="A4097" s="157"/>
      <c r="E4097" s="159"/>
      <c r="F4097" s="159"/>
      <c r="G4097" s="160"/>
      <c r="H4097" s="159"/>
      <c r="I4097" s="159"/>
      <c r="K4097" s="161"/>
      <c r="S4097" s="157"/>
    </row>
    <row r="4098" spans="1:19" s="158" customFormat="1" x14ac:dyDescent="0.2">
      <c r="A4098" s="157"/>
      <c r="E4098" s="159"/>
      <c r="F4098" s="159"/>
      <c r="G4098" s="160"/>
      <c r="H4098" s="159"/>
      <c r="I4098" s="159"/>
      <c r="K4098" s="161"/>
      <c r="S4098" s="157"/>
    </row>
    <row r="4099" spans="1:19" s="158" customFormat="1" x14ac:dyDescent="0.2">
      <c r="A4099" s="157"/>
      <c r="E4099" s="159"/>
      <c r="F4099" s="159"/>
      <c r="G4099" s="160"/>
      <c r="H4099" s="159"/>
      <c r="I4099" s="159"/>
      <c r="K4099" s="161"/>
      <c r="S4099" s="157"/>
    </row>
    <row r="4100" spans="1:19" s="158" customFormat="1" x14ac:dyDescent="0.2">
      <c r="A4100" s="157"/>
      <c r="E4100" s="159"/>
      <c r="F4100" s="159"/>
      <c r="G4100" s="160"/>
      <c r="H4100" s="159"/>
      <c r="I4100" s="159"/>
      <c r="K4100" s="161"/>
      <c r="S4100" s="157"/>
    </row>
    <row r="4101" spans="1:19" s="158" customFormat="1" x14ac:dyDescent="0.2">
      <c r="A4101" s="157"/>
      <c r="E4101" s="159"/>
      <c r="F4101" s="159"/>
      <c r="G4101" s="160"/>
      <c r="H4101" s="159"/>
      <c r="I4101" s="159"/>
      <c r="K4101" s="161"/>
      <c r="S4101" s="157"/>
    </row>
    <row r="4102" spans="1:19" s="158" customFormat="1" x14ac:dyDescent="0.2">
      <c r="A4102" s="157"/>
      <c r="E4102" s="159"/>
      <c r="F4102" s="159"/>
      <c r="G4102" s="160"/>
      <c r="H4102" s="159"/>
      <c r="I4102" s="159"/>
      <c r="K4102" s="161"/>
      <c r="S4102" s="157"/>
    </row>
    <row r="4103" spans="1:19" s="158" customFormat="1" x14ac:dyDescent="0.2">
      <c r="A4103" s="157"/>
      <c r="E4103" s="159"/>
      <c r="F4103" s="159"/>
      <c r="G4103" s="160"/>
      <c r="H4103" s="159"/>
      <c r="I4103" s="159"/>
      <c r="K4103" s="161"/>
      <c r="S4103" s="157"/>
    </row>
    <row r="4104" spans="1:19" s="158" customFormat="1" x14ac:dyDescent="0.2">
      <c r="A4104" s="157"/>
      <c r="E4104" s="159"/>
      <c r="F4104" s="159"/>
      <c r="G4104" s="160"/>
      <c r="H4104" s="159"/>
      <c r="I4104" s="159"/>
      <c r="K4104" s="161"/>
      <c r="S4104" s="157"/>
    </row>
    <row r="4105" spans="1:19" s="158" customFormat="1" x14ac:dyDescent="0.2">
      <c r="A4105" s="157"/>
      <c r="E4105" s="159"/>
      <c r="F4105" s="159"/>
      <c r="G4105" s="160"/>
      <c r="H4105" s="159"/>
      <c r="I4105" s="159"/>
      <c r="K4105" s="161"/>
      <c r="S4105" s="157"/>
    </row>
    <row r="4106" spans="1:19" s="158" customFormat="1" x14ac:dyDescent="0.2">
      <c r="A4106" s="157"/>
      <c r="E4106" s="159"/>
      <c r="F4106" s="159"/>
      <c r="G4106" s="160"/>
      <c r="H4106" s="159"/>
      <c r="I4106" s="159"/>
      <c r="K4106" s="161"/>
      <c r="S4106" s="157"/>
    </row>
    <row r="4107" spans="1:19" s="158" customFormat="1" x14ac:dyDescent="0.2">
      <c r="A4107" s="157"/>
      <c r="E4107" s="159"/>
      <c r="F4107" s="159"/>
      <c r="G4107" s="160"/>
      <c r="H4107" s="159"/>
      <c r="I4107" s="159"/>
      <c r="K4107" s="161"/>
      <c r="S4107" s="157"/>
    </row>
    <row r="4108" spans="1:19" s="158" customFormat="1" x14ac:dyDescent="0.2">
      <c r="A4108" s="157"/>
      <c r="E4108" s="159"/>
      <c r="F4108" s="159"/>
      <c r="G4108" s="160"/>
      <c r="H4108" s="159"/>
      <c r="I4108" s="159"/>
      <c r="K4108" s="161"/>
      <c r="S4108" s="157"/>
    </row>
    <row r="4109" spans="1:19" s="158" customFormat="1" x14ac:dyDescent="0.2">
      <c r="A4109" s="157"/>
      <c r="E4109" s="159"/>
      <c r="F4109" s="159"/>
      <c r="G4109" s="160"/>
      <c r="H4109" s="159"/>
      <c r="I4109" s="159"/>
      <c r="K4109" s="161"/>
      <c r="S4109" s="157"/>
    </row>
    <row r="4110" spans="1:19" s="158" customFormat="1" x14ac:dyDescent="0.2">
      <c r="A4110" s="157"/>
      <c r="E4110" s="159"/>
      <c r="F4110" s="159"/>
      <c r="G4110" s="160"/>
      <c r="H4110" s="159"/>
      <c r="I4110" s="159"/>
      <c r="K4110" s="161"/>
      <c r="S4110" s="157"/>
    </row>
    <row r="4111" spans="1:19" s="158" customFormat="1" x14ac:dyDescent="0.2">
      <c r="A4111" s="157"/>
      <c r="E4111" s="159"/>
      <c r="F4111" s="159"/>
      <c r="G4111" s="160"/>
      <c r="H4111" s="159"/>
      <c r="I4111" s="159"/>
      <c r="K4111" s="161"/>
      <c r="S4111" s="157"/>
    </row>
    <row r="4112" spans="1:19" s="158" customFormat="1" x14ac:dyDescent="0.2">
      <c r="A4112" s="157"/>
      <c r="E4112" s="159"/>
      <c r="F4112" s="159"/>
      <c r="G4112" s="160"/>
      <c r="H4112" s="159"/>
      <c r="I4112" s="159"/>
      <c r="K4112" s="161"/>
      <c r="S4112" s="157"/>
    </row>
    <row r="4113" spans="1:19" s="158" customFormat="1" x14ac:dyDescent="0.2">
      <c r="A4113" s="157"/>
      <c r="E4113" s="159"/>
      <c r="F4113" s="159"/>
      <c r="G4113" s="160"/>
      <c r="H4113" s="159"/>
      <c r="I4113" s="159"/>
      <c r="K4113" s="161"/>
      <c r="S4113" s="157"/>
    </row>
    <row r="4114" spans="1:19" s="158" customFormat="1" x14ac:dyDescent="0.2">
      <c r="A4114" s="157"/>
      <c r="E4114" s="159"/>
      <c r="F4114" s="159"/>
      <c r="G4114" s="160"/>
      <c r="H4114" s="159"/>
      <c r="I4114" s="159"/>
      <c r="K4114" s="161"/>
      <c r="S4114" s="157"/>
    </row>
    <row r="4115" spans="1:19" s="158" customFormat="1" x14ac:dyDescent="0.2">
      <c r="A4115" s="157"/>
      <c r="E4115" s="159"/>
      <c r="F4115" s="159"/>
      <c r="G4115" s="160"/>
      <c r="H4115" s="159"/>
      <c r="I4115" s="159"/>
      <c r="K4115" s="161"/>
      <c r="S4115" s="157"/>
    </row>
    <row r="4116" spans="1:19" s="158" customFormat="1" x14ac:dyDescent="0.2">
      <c r="A4116" s="157"/>
      <c r="E4116" s="159"/>
      <c r="F4116" s="159"/>
      <c r="G4116" s="160"/>
      <c r="H4116" s="159"/>
      <c r="I4116" s="159"/>
      <c r="K4116" s="161"/>
      <c r="S4116" s="157"/>
    </row>
    <row r="4117" spans="1:19" s="158" customFormat="1" x14ac:dyDescent="0.2">
      <c r="A4117" s="157"/>
      <c r="E4117" s="159"/>
      <c r="F4117" s="159"/>
      <c r="G4117" s="160"/>
      <c r="H4117" s="159"/>
      <c r="I4117" s="159"/>
      <c r="K4117" s="161"/>
      <c r="S4117" s="157"/>
    </row>
    <row r="4118" spans="1:19" s="158" customFormat="1" x14ac:dyDescent="0.2">
      <c r="A4118" s="157"/>
      <c r="E4118" s="159"/>
      <c r="F4118" s="159"/>
      <c r="G4118" s="160"/>
      <c r="H4118" s="159"/>
      <c r="I4118" s="159"/>
      <c r="K4118" s="161"/>
      <c r="S4118" s="157"/>
    </row>
    <row r="4119" spans="1:19" s="158" customFormat="1" x14ac:dyDescent="0.2">
      <c r="A4119" s="157"/>
      <c r="E4119" s="159"/>
      <c r="F4119" s="159"/>
      <c r="G4119" s="160"/>
      <c r="H4119" s="159"/>
      <c r="I4119" s="159"/>
      <c r="K4119" s="161"/>
      <c r="S4119" s="157"/>
    </row>
    <row r="4120" spans="1:19" s="158" customFormat="1" x14ac:dyDescent="0.2">
      <c r="A4120" s="157"/>
      <c r="E4120" s="159"/>
      <c r="F4120" s="159"/>
      <c r="G4120" s="160"/>
      <c r="H4120" s="159"/>
      <c r="I4120" s="159"/>
      <c r="K4120" s="161"/>
      <c r="S4120" s="157"/>
    </row>
    <row r="4121" spans="1:19" s="158" customFormat="1" x14ac:dyDescent="0.2">
      <c r="A4121" s="157"/>
      <c r="E4121" s="159"/>
      <c r="F4121" s="159"/>
      <c r="G4121" s="160"/>
      <c r="H4121" s="159"/>
      <c r="I4121" s="159"/>
      <c r="K4121" s="161"/>
      <c r="S4121" s="157"/>
    </row>
    <row r="4122" spans="1:19" s="158" customFormat="1" x14ac:dyDescent="0.2">
      <c r="A4122" s="157"/>
      <c r="E4122" s="159"/>
      <c r="F4122" s="159"/>
      <c r="G4122" s="160"/>
      <c r="H4122" s="159"/>
      <c r="I4122" s="159"/>
      <c r="K4122" s="161"/>
      <c r="S4122" s="157"/>
    </row>
    <row r="4123" spans="1:19" s="158" customFormat="1" x14ac:dyDescent="0.2">
      <c r="A4123" s="157"/>
      <c r="E4123" s="159"/>
      <c r="F4123" s="159"/>
      <c r="G4123" s="160"/>
      <c r="H4123" s="159"/>
      <c r="I4123" s="159"/>
      <c r="K4123" s="161"/>
      <c r="S4123" s="157"/>
    </row>
    <row r="4124" spans="1:19" s="158" customFormat="1" x14ac:dyDescent="0.2">
      <c r="A4124" s="157"/>
      <c r="E4124" s="159"/>
      <c r="F4124" s="159"/>
      <c r="G4124" s="160"/>
      <c r="H4124" s="159"/>
      <c r="I4124" s="159"/>
      <c r="K4124" s="161"/>
      <c r="S4124" s="157"/>
    </row>
    <row r="4125" spans="1:19" s="158" customFormat="1" x14ac:dyDescent="0.2">
      <c r="A4125" s="157"/>
      <c r="E4125" s="159"/>
      <c r="F4125" s="159"/>
      <c r="G4125" s="160"/>
      <c r="H4125" s="159"/>
      <c r="I4125" s="159"/>
      <c r="K4125" s="161"/>
      <c r="S4125" s="157"/>
    </row>
    <row r="4126" spans="1:19" s="158" customFormat="1" x14ac:dyDescent="0.2">
      <c r="A4126" s="157"/>
      <c r="E4126" s="159"/>
      <c r="F4126" s="159"/>
      <c r="G4126" s="160"/>
      <c r="H4126" s="159"/>
      <c r="I4126" s="159"/>
      <c r="K4126" s="161"/>
      <c r="S4126" s="157"/>
    </row>
    <row r="4127" spans="1:19" s="158" customFormat="1" x14ac:dyDescent="0.2">
      <c r="A4127" s="157"/>
      <c r="E4127" s="159"/>
      <c r="F4127" s="159"/>
      <c r="G4127" s="160"/>
      <c r="H4127" s="159"/>
      <c r="I4127" s="159"/>
      <c r="K4127" s="161"/>
      <c r="S4127" s="157"/>
    </row>
    <row r="4128" spans="1:19" s="158" customFormat="1" x14ac:dyDescent="0.2">
      <c r="A4128" s="157"/>
      <c r="E4128" s="159"/>
      <c r="F4128" s="159"/>
      <c r="G4128" s="160"/>
      <c r="H4128" s="159"/>
      <c r="I4128" s="159"/>
      <c r="K4128" s="161"/>
      <c r="S4128" s="157"/>
    </row>
    <row r="4129" spans="1:19" s="158" customFormat="1" x14ac:dyDescent="0.2">
      <c r="A4129" s="157"/>
      <c r="E4129" s="159"/>
      <c r="F4129" s="159"/>
      <c r="G4129" s="160"/>
      <c r="H4129" s="159"/>
      <c r="I4129" s="159"/>
      <c r="K4129" s="161"/>
      <c r="S4129" s="157"/>
    </row>
    <row r="4130" spans="1:19" s="158" customFormat="1" x14ac:dyDescent="0.2">
      <c r="A4130" s="157"/>
      <c r="E4130" s="159"/>
      <c r="F4130" s="159"/>
      <c r="G4130" s="160"/>
      <c r="H4130" s="159"/>
      <c r="I4130" s="159"/>
      <c r="K4130" s="161"/>
      <c r="S4130" s="157"/>
    </row>
    <row r="4131" spans="1:19" s="158" customFormat="1" x14ac:dyDescent="0.2">
      <c r="A4131" s="157"/>
      <c r="E4131" s="159"/>
      <c r="F4131" s="159"/>
      <c r="G4131" s="160"/>
      <c r="H4131" s="159"/>
      <c r="I4131" s="159"/>
      <c r="K4131" s="161"/>
      <c r="S4131" s="157"/>
    </row>
    <row r="4132" spans="1:19" s="158" customFormat="1" x14ac:dyDescent="0.2">
      <c r="A4132" s="157"/>
      <c r="E4132" s="159"/>
      <c r="F4132" s="159"/>
      <c r="G4132" s="160"/>
      <c r="H4132" s="159"/>
      <c r="I4132" s="159"/>
      <c r="K4132" s="161"/>
      <c r="S4132" s="157"/>
    </row>
    <row r="4133" spans="1:19" s="158" customFormat="1" x14ac:dyDescent="0.2">
      <c r="A4133" s="157"/>
      <c r="E4133" s="159"/>
      <c r="F4133" s="159"/>
      <c r="G4133" s="160"/>
      <c r="H4133" s="159"/>
      <c r="I4133" s="159"/>
      <c r="K4133" s="161"/>
      <c r="S4133" s="157"/>
    </row>
    <row r="4134" spans="1:19" s="158" customFormat="1" x14ac:dyDescent="0.2">
      <c r="A4134" s="157"/>
      <c r="E4134" s="159"/>
      <c r="F4134" s="159"/>
      <c r="G4134" s="160"/>
      <c r="H4134" s="159"/>
      <c r="I4134" s="159"/>
      <c r="K4134" s="161"/>
      <c r="S4134" s="157"/>
    </row>
    <row r="4135" spans="1:19" s="158" customFormat="1" x14ac:dyDescent="0.2">
      <c r="A4135" s="157"/>
      <c r="E4135" s="159"/>
      <c r="F4135" s="159"/>
      <c r="G4135" s="160"/>
      <c r="H4135" s="159"/>
      <c r="I4135" s="159"/>
      <c r="K4135" s="161"/>
      <c r="S4135" s="157"/>
    </row>
    <row r="4136" spans="1:19" s="158" customFormat="1" x14ac:dyDescent="0.2">
      <c r="A4136" s="157"/>
      <c r="E4136" s="159"/>
      <c r="F4136" s="159"/>
      <c r="G4136" s="160"/>
      <c r="H4136" s="159"/>
      <c r="I4136" s="159"/>
      <c r="K4136" s="161"/>
      <c r="S4136" s="157"/>
    </row>
    <row r="4137" spans="1:19" s="158" customFormat="1" x14ac:dyDescent="0.2">
      <c r="A4137" s="157"/>
      <c r="E4137" s="159"/>
      <c r="F4137" s="159"/>
      <c r="G4137" s="160"/>
      <c r="H4137" s="159"/>
      <c r="I4137" s="159"/>
      <c r="K4137" s="161"/>
      <c r="S4137" s="157"/>
    </row>
    <row r="4138" spans="1:19" s="158" customFormat="1" x14ac:dyDescent="0.2">
      <c r="A4138" s="157"/>
      <c r="E4138" s="159"/>
      <c r="F4138" s="159"/>
      <c r="G4138" s="160"/>
      <c r="H4138" s="159"/>
      <c r="I4138" s="159"/>
      <c r="K4138" s="161"/>
      <c r="S4138" s="157"/>
    </row>
    <row r="4139" spans="1:19" s="158" customFormat="1" x14ac:dyDescent="0.2">
      <c r="A4139" s="157"/>
      <c r="E4139" s="159"/>
      <c r="F4139" s="159"/>
      <c r="G4139" s="160"/>
      <c r="H4139" s="159"/>
      <c r="I4139" s="159"/>
      <c r="K4139" s="161"/>
      <c r="S4139" s="157"/>
    </row>
    <row r="4140" spans="1:19" s="158" customFormat="1" x14ac:dyDescent="0.2">
      <c r="A4140" s="157"/>
      <c r="E4140" s="159"/>
      <c r="F4140" s="159"/>
      <c r="G4140" s="160"/>
      <c r="H4140" s="159"/>
      <c r="I4140" s="159"/>
      <c r="K4140" s="161"/>
      <c r="S4140" s="157"/>
    </row>
    <row r="4141" spans="1:19" s="158" customFormat="1" x14ac:dyDescent="0.2">
      <c r="A4141" s="157"/>
      <c r="E4141" s="159"/>
      <c r="F4141" s="159"/>
      <c r="G4141" s="160"/>
      <c r="H4141" s="159"/>
      <c r="I4141" s="159"/>
      <c r="K4141" s="161"/>
      <c r="S4141" s="157"/>
    </row>
    <row r="4142" spans="1:19" s="158" customFormat="1" x14ac:dyDescent="0.2">
      <c r="A4142" s="157"/>
      <c r="E4142" s="159"/>
      <c r="F4142" s="159"/>
      <c r="G4142" s="160"/>
      <c r="H4142" s="159"/>
      <c r="I4142" s="159"/>
      <c r="K4142" s="161"/>
      <c r="S4142" s="157"/>
    </row>
    <row r="4143" spans="1:19" s="158" customFormat="1" x14ac:dyDescent="0.2">
      <c r="A4143" s="157"/>
      <c r="E4143" s="159"/>
      <c r="F4143" s="159"/>
      <c r="G4143" s="160"/>
      <c r="H4143" s="159"/>
      <c r="I4143" s="159"/>
      <c r="K4143" s="161"/>
      <c r="S4143" s="157"/>
    </row>
    <row r="4144" spans="1:19" s="158" customFormat="1" x14ac:dyDescent="0.2">
      <c r="A4144" s="157"/>
      <c r="E4144" s="159"/>
      <c r="F4144" s="159"/>
      <c r="G4144" s="160"/>
      <c r="H4144" s="159"/>
      <c r="I4144" s="159"/>
      <c r="K4144" s="161"/>
      <c r="S4144" s="157"/>
    </row>
    <row r="4145" spans="1:19" s="158" customFormat="1" x14ac:dyDescent="0.2">
      <c r="A4145" s="157"/>
      <c r="E4145" s="159"/>
      <c r="F4145" s="159"/>
      <c r="G4145" s="160"/>
      <c r="H4145" s="159"/>
      <c r="I4145" s="159"/>
      <c r="K4145" s="161"/>
      <c r="S4145" s="157"/>
    </row>
    <row r="4146" spans="1:19" s="158" customFormat="1" x14ac:dyDescent="0.2">
      <c r="A4146" s="157"/>
      <c r="E4146" s="159"/>
      <c r="F4146" s="159"/>
      <c r="G4146" s="160"/>
      <c r="H4146" s="159"/>
      <c r="I4146" s="159"/>
      <c r="K4146" s="161"/>
      <c r="S4146" s="157"/>
    </row>
    <row r="4147" spans="1:19" s="158" customFormat="1" x14ac:dyDescent="0.2">
      <c r="A4147" s="157"/>
      <c r="E4147" s="159"/>
      <c r="F4147" s="159"/>
      <c r="G4147" s="160"/>
      <c r="H4147" s="159"/>
      <c r="I4147" s="159"/>
      <c r="K4147" s="161"/>
      <c r="S4147" s="157"/>
    </row>
    <row r="4148" spans="1:19" s="158" customFormat="1" x14ac:dyDescent="0.2">
      <c r="A4148" s="157"/>
      <c r="E4148" s="159"/>
      <c r="F4148" s="159"/>
      <c r="G4148" s="160"/>
      <c r="H4148" s="159"/>
      <c r="I4148" s="159"/>
      <c r="K4148" s="161"/>
      <c r="S4148" s="157"/>
    </row>
    <row r="4149" spans="1:19" s="158" customFormat="1" x14ac:dyDescent="0.2">
      <c r="A4149" s="157"/>
      <c r="E4149" s="159"/>
      <c r="F4149" s="159"/>
      <c r="G4149" s="160"/>
      <c r="H4149" s="159"/>
      <c r="I4149" s="159"/>
      <c r="K4149" s="161"/>
      <c r="S4149" s="157"/>
    </row>
    <row r="4150" spans="1:19" s="158" customFormat="1" x14ac:dyDescent="0.2">
      <c r="A4150" s="157"/>
      <c r="E4150" s="159"/>
      <c r="F4150" s="159"/>
      <c r="G4150" s="160"/>
      <c r="H4150" s="159"/>
      <c r="I4150" s="159"/>
      <c r="K4150" s="161"/>
      <c r="S4150" s="157"/>
    </row>
    <row r="4151" spans="1:19" s="158" customFormat="1" x14ac:dyDescent="0.2">
      <c r="A4151" s="157"/>
      <c r="E4151" s="159"/>
      <c r="F4151" s="159"/>
      <c r="G4151" s="160"/>
      <c r="H4151" s="159"/>
      <c r="I4151" s="159"/>
      <c r="K4151" s="161"/>
      <c r="S4151" s="157"/>
    </row>
    <row r="4152" spans="1:19" s="158" customFormat="1" x14ac:dyDescent="0.2">
      <c r="A4152" s="157"/>
      <c r="E4152" s="159"/>
      <c r="F4152" s="159"/>
      <c r="G4152" s="160"/>
      <c r="H4152" s="159"/>
      <c r="I4152" s="159"/>
      <c r="K4152" s="161"/>
      <c r="S4152" s="157"/>
    </row>
    <row r="4153" spans="1:19" s="158" customFormat="1" x14ac:dyDescent="0.2">
      <c r="A4153" s="157"/>
      <c r="E4153" s="159"/>
      <c r="F4153" s="159"/>
      <c r="G4153" s="160"/>
      <c r="H4153" s="159"/>
      <c r="I4153" s="159"/>
      <c r="K4153" s="161"/>
      <c r="S4153" s="157"/>
    </row>
    <row r="4154" spans="1:19" s="158" customFormat="1" x14ac:dyDescent="0.2">
      <c r="A4154" s="157"/>
      <c r="E4154" s="159"/>
      <c r="F4154" s="159"/>
      <c r="G4154" s="160"/>
      <c r="H4154" s="159"/>
      <c r="I4154" s="159"/>
      <c r="K4154" s="161"/>
      <c r="S4154" s="157"/>
    </row>
    <row r="4155" spans="1:19" s="158" customFormat="1" x14ac:dyDescent="0.2">
      <c r="A4155" s="157"/>
      <c r="E4155" s="159"/>
      <c r="F4155" s="159"/>
      <c r="G4155" s="160"/>
      <c r="H4155" s="159"/>
      <c r="I4155" s="159"/>
      <c r="K4155" s="161"/>
      <c r="S4155" s="157"/>
    </row>
    <row r="4156" spans="1:19" s="158" customFormat="1" x14ac:dyDescent="0.2">
      <c r="A4156" s="157"/>
      <c r="E4156" s="159"/>
      <c r="F4156" s="159"/>
      <c r="G4156" s="160"/>
      <c r="H4156" s="159"/>
      <c r="I4156" s="159"/>
      <c r="K4156" s="161"/>
      <c r="S4156" s="157"/>
    </row>
    <row r="4157" spans="1:19" s="158" customFormat="1" x14ac:dyDescent="0.2">
      <c r="A4157" s="157"/>
      <c r="E4157" s="159"/>
      <c r="F4157" s="159"/>
      <c r="G4157" s="160"/>
      <c r="H4157" s="159"/>
      <c r="I4157" s="159"/>
      <c r="K4157" s="161"/>
      <c r="S4157" s="157"/>
    </row>
    <row r="4158" spans="1:19" s="158" customFormat="1" x14ac:dyDescent="0.2">
      <c r="A4158" s="157"/>
      <c r="E4158" s="159"/>
      <c r="F4158" s="159"/>
      <c r="G4158" s="160"/>
      <c r="H4158" s="159"/>
      <c r="I4158" s="159"/>
      <c r="K4158" s="161"/>
      <c r="S4158" s="157"/>
    </row>
    <row r="4159" spans="1:19" s="158" customFormat="1" x14ac:dyDescent="0.2">
      <c r="A4159" s="157"/>
      <c r="E4159" s="159"/>
      <c r="F4159" s="159"/>
      <c r="G4159" s="160"/>
      <c r="H4159" s="159"/>
      <c r="I4159" s="159"/>
      <c r="K4159" s="161"/>
      <c r="S4159" s="157"/>
    </row>
    <row r="4160" spans="1:19" s="158" customFormat="1" x14ac:dyDescent="0.2">
      <c r="A4160" s="157"/>
      <c r="E4160" s="159"/>
      <c r="F4160" s="159"/>
      <c r="G4160" s="160"/>
      <c r="H4160" s="159"/>
      <c r="I4160" s="159"/>
      <c r="K4160" s="161"/>
      <c r="S4160" s="157"/>
    </row>
    <row r="4161" spans="1:19" s="158" customFormat="1" x14ac:dyDescent="0.2">
      <c r="A4161" s="157"/>
      <c r="E4161" s="159"/>
      <c r="F4161" s="159"/>
      <c r="G4161" s="160"/>
      <c r="H4161" s="159"/>
      <c r="I4161" s="159"/>
      <c r="K4161" s="161"/>
      <c r="S4161" s="157"/>
    </row>
    <row r="4162" spans="1:19" s="158" customFormat="1" x14ac:dyDescent="0.2">
      <c r="A4162" s="157"/>
      <c r="E4162" s="159"/>
      <c r="F4162" s="159"/>
      <c r="G4162" s="160"/>
      <c r="H4162" s="159"/>
      <c r="I4162" s="159"/>
      <c r="K4162" s="161"/>
      <c r="S4162" s="157"/>
    </row>
    <row r="4163" spans="1:19" s="158" customFormat="1" x14ac:dyDescent="0.2">
      <c r="A4163" s="157"/>
      <c r="E4163" s="159"/>
      <c r="F4163" s="159"/>
      <c r="G4163" s="160"/>
      <c r="H4163" s="159"/>
      <c r="I4163" s="159"/>
      <c r="K4163" s="161"/>
      <c r="S4163" s="157"/>
    </row>
    <row r="4164" spans="1:19" s="158" customFormat="1" x14ac:dyDescent="0.2">
      <c r="A4164" s="157"/>
      <c r="E4164" s="159"/>
      <c r="F4164" s="159"/>
      <c r="G4164" s="160"/>
      <c r="H4164" s="159"/>
      <c r="I4164" s="159"/>
      <c r="K4164" s="161"/>
      <c r="S4164" s="157"/>
    </row>
    <row r="4165" spans="1:19" s="158" customFormat="1" x14ac:dyDescent="0.2">
      <c r="A4165" s="157"/>
      <c r="E4165" s="159"/>
      <c r="F4165" s="159"/>
      <c r="G4165" s="160"/>
      <c r="H4165" s="159"/>
      <c r="I4165" s="159"/>
      <c r="K4165" s="161"/>
      <c r="S4165" s="157"/>
    </row>
    <row r="4166" spans="1:19" s="158" customFormat="1" x14ac:dyDescent="0.2">
      <c r="A4166" s="157"/>
      <c r="E4166" s="159"/>
      <c r="F4166" s="159"/>
      <c r="G4166" s="160"/>
      <c r="H4166" s="159"/>
      <c r="I4166" s="159"/>
      <c r="K4166" s="161"/>
      <c r="S4166" s="157"/>
    </row>
    <row r="4167" spans="1:19" s="158" customFormat="1" x14ac:dyDescent="0.2">
      <c r="A4167" s="157"/>
      <c r="E4167" s="159"/>
      <c r="F4167" s="159"/>
      <c r="G4167" s="160"/>
      <c r="H4167" s="159"/>
      <c r="I4167" s="159"/>
      <c r="K4167" s="161"/>
      <c r="S4167" s="157"/>
    </row>
    <row r="4168" spans="1:19" s="158" customFormat="1" x14ac:dyDescent="0.2">
      <c r="A4168" s="157"/>
      <c r="E4168" s="159"/>
      <c r="F4168" s="159"/>
      <c r="G4168" s="160"/>
      <c r="H4168" s="159"/>
      <c r="I4168" s="159"/>
      <c r="K4168" s="161"/>
      <c r="S4168" s="157"/>
    </row>
    <row r="4169" spans="1:19" s="158" customFormat="1" x14ac:dyDescent="0.2">
      <c r="A4169" s="157"/>
      <c r="E4169" s="159"/>
      <c r="F4169" s="159"/>
      <c r="G4169" s="160"/>
      <c r="H4169" s="159"/>
      <c r="I4169" s="159"/>
      <c r="K4169" s="161"/>
      <c r="S4169" s="157"/>
    </row>
    <row r="4170" spans="1:19" s="158" customFormat="1" x14ac:dyDescent="0.2">
      <c r="A4170" s="157"/>
      <c r="E4170" s="159"/>
      <c r="F4170" s="159"/>
      <c r="G4170" s="160"/>
      <c r="H4170" s="159"/>
      <c r="I4170" s="159"/>
      <c r="K4170" s="161"/>
      <c r="S4170" s="157"/>
    </row>
    <row r="4171" spans="1:19" s="158" customFormat="1" x14ac:dyDescent="0.2">
      <c r="A4171" s="157"/>
      <c r="E4171" s="159"/>
      <c r="F4171" s="159"/>
      <c r="G4171" s="160"/>
      <c r="H4171" s="159"/>
      <c r="I4171" s="159"/>
      <c r="K4171" s="161"/>
      <c r="S4171" s="157"/>
    </row>
    <row r="4172" spans="1:19" s="158" customFormat="1" x14ac:dyDescent="0.2">
      <c r="A4172" s="157"/>
      <c r="E4172" s="159"/>
      <c r="F4172" s="159"/>
      <c r="G4172" s="160"/>
      <c r="H4172" s="159"/>
      <c r="I4172" s="159"/>
      <c r="K4172" s="161"/>
      <c r="S4172" s="157"/>
    </row>
    <row r="4173" spans="1:19" s="158" customFormat="1" x14ac:dyDescent="0.2">
      <c r="A4173" s="157"/>
      <c r="E4173" s="159"/>
      <c r="F4173" s="159"/>
      <c r="G4173" s="160"/>
      <c r="H4173" s="159"/>
      <c r="I4173" s="159"/>
      <c r="K4173" s="161"/>
      <c r="S4173" s="157"/>
    </row>
    <row r="4174" spans="1:19" s="158" customFormat="1" x14ac:dyDescent="0.2">
      <c r="A4174" s="157"/>
      <c r="E4174" s="159"/>
      <c r="F4174" s="159"/>
      <c r="G4174" s="160"/>
      <c r="H4174" s="159"/>
      <c r="I4174" s="159"/>
      <c r="K4174" s="161"/>
      <c r="S4174" s="157"/>
    </row>
    <row r="4175" spans="1:19" s="158" customFormat="1" x14ac:dyDescent="0.2">
      <c r="A4175" s="157"/>
      <c r="E4175" s="159"/>
      <c r="F4175" s="159"/>
      <c r="G4175" s="160"/>
      <c r="H4175" s="159"/>
      <c r="I4175" s="159"/>
      <c r="K4175" s="161"/>
      <c r="S4175" s="157"/>
    </row>
    <row r="4176" spans="1:19" s="158" customFormat="1" x14ac:dyDescent="0.2">
      <c r="A4176" s="157"/>
      <c r="E4176" s="159"/>
      <c r="F4176" s="159"/>
      <c r="G4176" s="160"/>
      <c r="H4176" s="159"/>
      <c r="I4176" s="159"/>
      <c r="K4176" s="161"/>
      <c r="S4176" s="157"/>
    </row>
    <row r="4177" spans="1:19" s="158" customFormat="1" x14ac:dyDescent="0.2">
      <c r="A4177" s="157"/>
      <c r="E4177" s="159"/>
      <c r="F4177" s="159"/>
      <c r="G4177" s="160"/>
      <c r="H4177" s="159"/>
      <c r="I4177" s="159"/>
      <c r="K4177" s="161"/>
      <c r="S4177" s="157"/>
    </row>
    <row r="4178" spans="1:19" s="158" customFormat="1" x14ac:dyDescent="0.2">
      <c r="A4178" s="157"/>
      <c r="E4178" s="159"/>
      <c r="F4178" s="159"/>
      <c r="G4178" s="160"/>
      <c r="H4178" s="159"/>
      <c r="I4178" s="159"/>
      <c r="K4178" s="161"/>
      <c r="S4178" s="157"/>
    </row>
    <row r="4179" spans="1:19" s="158" customFormat="1" x14ac:dyDescent="0.2">
      <c r="A4179" s="157"/>
      <c r="E4179" s="159"/>
      <c r="F4179" s="159"/>
      <c r="G4179" s="160"/>
      <c r="H4179" s="159"/>
      <c r="I4179" s="159"/>
      <c r="K4179" s="161"/>
      <c r="S4179" s="157"/>
    </row>
    <row r="4180" spans="1:19" s="158" customFormat="1" x14ac:dyDescent="0.2">
      <c r="A4180" s="157"/>
      <c r="E4180" s="159"/>
      <c r="F4180" s="159"/>
      <c r="G4180" s="160"/>
      <c r="H4180" s="159"/>
      <c r="I4180" s="159"/>
      <c r="K4180" s="161"/>
      <c r="S4180" s="157"/>
    </row>
    <row r="4181" spans="1:19" s="158" customFormat="1" x14ac:dyDescent="0.2">
      <c r="A4181" s="157"/>
      <c r="E4181" s="159"/>
      <c r="F4181" s="159"/>
      <c r="G4181" s="160"/>
      <c r="H4181" s="159"/>
      <c r="I4181" s="159"/>
      <c r="K4181" s="161"/>
      <c r="S4181" s="157"/>
    </row>
    <row r="4182" spans="1:19" s="158" customFormat="1" x14ac:dyDescent="0.2">
      <c r="A4182" s="157"/>
      <c r="E4182" s="159"/>
      <c r="F4182" s="159"/>
      <c r="G4182" s="160"/>
      <c r="H4182" s="159"/>
      <c r="I4182" s="159"/>
      <c r="K4182" s="161"/>
      <c r="S4182" s="157"/>
    </row>
    <row r="4183" spans="1:19" s="158" customFormat="1" x14ac:dyDescent="0.2">
      <c r="A4183" s="157"/>
      <c r="E4183" s="159"/>
      <c r="F4183" s="159"/>
      <c r="G4183" s="160"/>
      <c r="H4183" s="159"/>
      <c r="I4183" s="159"/>
      <c r="K4183" s="161"/>
      <c r="S4183" s="157"/>
    </row>
    <row r="4184" spans="1:19" s="158" customFormat="1" x14ac:dyDescent="0.2">
      <c r="A4184" s="157"/>
      <c r="E4184" s="159"/>
      <c r="F4184" s="159"/>
      <c r="G4184" s="160"/>
      <c r="H4184" s="159"/>
      <c r="I4184" s="159"/>
      <c r="K4184" s="161"/>
      <c r="S4184" s="157"/>
    </row>
    <row r="4185" spans="1:19" s="158" customFormat="1" x14ac:dyDescent="0.2">
      <c r="A4185" s="157"/>
      <c r="E4185" s="159"/>
      <c r="F4185" s="159"/>
      <c r="G4185" s="160"/>
      <c r="H4185" s="159"/>
      <c r="I4185" s="159"/>
      <c r="K4185" s="161"/>
      <c r="S4185" s="157"/>
    </row>
    <row r="4186" spans="1:19" s="158" customFormat="1" x14ac:dyDescent="0.2">
      <c r="A4186" s="157"/>
      <c r="E4186" s="159"/>
      <c r="F4186" s="159"/>
      <c r="G4186" s="160"/>
      <c r="H4186" s="159"/>
      <c r="I4186" s="159"/>
      <c r="K4186" s="161"/>
      <c r="S4186" s="157"/>
    </row>
    <row r="4187" spans="1:19" s="158" customFormat="1" x14ac:dyDescent="0.2">
      <c r="A4187" s="157"/>
      <c r="E4187" s="159"/>
      <c r="F4187" s="159"/>
      <c r="G4187" s="160"/>
      <c r="H4187" s="159"/>
      <c r="I4187" s="159"/>
      <c r="K4187" s="161"/>
      <c r="S4187" s="157"/>
    </row>
    <row r="4188" spans="1:19" s="158" customFormat="1" x14ac:dyDescent="0.2">
      <c r="A4188" s="157"/>
      <c r="E4188" s="159"/>
      <c r="F4188" s="159"/>
      <c r="G4188" s="160"/>
      <c r="H4188" s="159"/>
      <c r="I4188" s="159"/>
      <c r="K4188" s="161"/>
      <c r="S4188" s="157"/>
    </row>
    <row r="4189" spans="1:19" s="158" customFormat="1" x14ac:dyDescent="0.2">
      <c r="A4189" s="157"/>
      <c r="E4189" s="159"/>
      <c r="F4189" s="159"/>
      <c r="G4189" s="160"/>
      <c r="H4189" s="159"/>
      <c r="I4189" s="159"/>
      <c r="K4189" s="161"/>
      <c r="S4189" s="157"/>
    </row>
    <row r="4190" spans="1:19" s="158" customFormat="1" x14ac:dyDescent="0.2">
      <c r="A4190" s="157"/>
      <c r="E4190" s="159"/>
      <c r="F4190" s="159"/>
      <c r="G4190" s="160"/>
      <c r="H4190" s="159"/>
      <c r="I4190" s="159"/>
      <c r="K4190" s="161"/>
      <c r="S4190" s="157"/>
    </row>
    <row r="4191" spans="1:19" s="158" customFormat="1" x14ac:dyDescent="0.2">
      <c r="A4191" s="157"/>
      <c r="E4191" s="159"/>
      <c r="F4191" s="159"/>
      <c r="G4191" s="160"/>
      <c r="H4191" s="159"/>
      <c r="I4191" s="159"/>
      <c r="K4191" s="161"/>
      <c r="S4191" s="157"/>
    </row>
    <row r="4192" spans="1:19" s="158" customFormat="1" x14ac:dyDescent="0.2">
      <c r="A4192" s="157"/>
      <c r="E4192" s="159"/>
      <c r="F4192" s="159"/>
      <c r="G4192" s="160"/>
      <c r="H4192" s="159"/>
      <c r="I4192" s="159"/>
      <c r="K4192" s="161"/>
      <c r="S4192" s="157"/>
    </row>
    <row r="4193" spans="1:19" s="158" customFormat="1" x14ac:dyDescent="0.2">
      <c r="A4193" s="157"/>
      <c r="E4193" s="159"/>
      <c r="F4193" s="159"/>
      <c r="G4193" s="160"/>
      <c r="H4193" s="159"/>
      <c r="I4193" s="159"/>
      <c r="K4193" s="161"/>
      <c r="S4193" s="157"/>
    </row>
    <row r="4194" spans="1:19" s="158" customFormat="1" x14ac:dyDescent="0.2">
      <c r="A4194" s="157"/>
      <c r="E4194" s="159"/>
      <c r="F4194" s="159"/>
      <c r="G4194" s="160"/>
      <c r="H4194" s="159"/>
      <c r="I4194" s="159"/>
      <c r="K4194" s="161"/>
      <c r="S4194" s="157"/>
    </row>
    <row r="4195" spans="1:19" s="158" customFormat="1" x14ac:dyDescent="0.2">
      <c r="A4195" s="157"/>
      <c r="E4195" s="159"/>
      <c r="F4195" s="159"/>
      <c r="G4195" s="160"/>
      <c r="H4195" s="159"/>
      <c r="I4195" s="159"/>
      <c r="K4195" s="161"/>
      <c r="S4195" s="157"/>
    </row>
    <row r="4196" spans="1:19" s="158" customFormat="1" x14ac:dyDescent="0.2">
      <c r="A4196" s="157"/>
      <c r="E4196" s="159"/>
      <c r="F4196" s="159"/>
      <c r="G4196" s="160"/>
      <c r="H4196" s="159"/>
      <c r="I4196" s="159"/>
      <c r="K4196" s="161"/>
      <c r="S4196" s="157"/>
    </row>
    <row r="4197" spans="1:19" s="158" customFormat="1" x14ac:dyDescent="0.2">
      <c r="A4197" s="157"/>
      <c r="E4197" s="159"/>
      <c r="F4197" s="159"/>
      <c r="G4197" s="160"/>
      <c r="H4197" s="159"/>
      <c r="I4197" s="159"/>
      <c r="K4197" s="161"/>
      <c r="S4197" s="157"/>
    </row>
    <row r="4198" spans="1:19" s="158" customFormat="1" x14ac:dyDescent="0.2">
      <c r="A4198" s="157"/>
      <c r="E4198" s="159"/>
      <c r="F4198" s="159"/>
      <c r="G4198" s="160"/>
      <c r="H4198" s="159"/>
      <c r="I4198" s="159"/>
      <c r="K4198" s="161"/>
      <c r="S4198" s="157"/>
    </row>
    <row r="4199" spans="1:19" s="158" customFormat="1" x14ac:dyDescent="0.2">
      <c r="A4199" s="157"/>
      <c r="E4199" s="159"/>
      <c r="F4199" s="159"/>
      <c r="G4199" s="160"/>
      <c r="H4199" s="159"/>
      <c r="I4199" s="159"/>
      <c r="K4199" s="161"/>
      <c r="S4199" s="157"/>
    </row>
    <row r="4200" spans="1:19" s="158" customFormat="1" x14ac:dyDescent="0.2">
      <c r="A4200" s="157"/>
      <c r="E4200" s="159"/>
      <c r="F4200" s="159"/>
      <c r="G4200" s="160"/>
      <c r="H4200" s="159"/>
      <c r="I4200" s="159"/>
      <c r="K4200" s="161"/>
      <c r="S4200" s="157"/>
    </row>
    <row r="4201" spans="1:19" s="158" customFormat="1" x14ac:dyDescent="0.2">
      <c r="A4201" s="157"/>
      <c r="E4201" s="159"/>
      <c r="F4201" s="159"/>
      <c r="G4201" s="160"/>
      <c r="H4201" s="159"/>
      <c r="I4201" s="159"/>
      <c r="K4201" s="161"/>
      <c r="S4201" s="157"/>
    </row>
    <row r="4202" spans="1:19" s="158" customFormat="1" x14ac:dyDescent="0.2">
      <c r="A4202" s="157"/>
      <c r="E4202" s="159"/>
      <c r="F4202" s="159"/>
      <c r="G4202" s="160"/>
      <c r="H4202" s="159"/>
      <c r="I4202" s="159"/>
      <c r="K4202" s="161"/>
      <c r="S4202" s="157"/>
    </row>
    <row r="4203" spans="1:19" s="158" customFormat="1" x14ac:dyDescent="0.2">
      <c r="A4203" s="157"/>
      <c r="E4203" s="159"/>
      <c r="F4203" s="159"/>
      <c r="G4203" s="160"/>
      <c r="H4203" s="159"/>
      <c r="I4203" s="159"/>
      <c r="K4203" s="161"/>
      <c r="S4203" s="157"/>
    </row>
    <row r="4204" spans="1:19" s="158" customFormat="1" x14ac:dyDescent="0.2">
      <c r="A4204" s="157"/>
      <c r="E4204" s="159"/>
      <c r="F4204" s="159"/>
      <c r="G4204" s="160"/>
      <c r="H4204" s="159"/>
      <c r="I4204" s="159"/>
      <c r="K4204" s="161"/>
      <c r="S4204" s="157"/>
    </row>
    <row r="4205" spans="1:19" s="158" customFormat="1" x14ac:dyDescent="0.2">
      <c r="A4205" s="157"/>
      <c r="E4205" s="159"/>
      <c r="F4205" s="159"/>
      <c r="G4205" s="160"/>
      <c r="H4205" s="159"/>
      <c r="I4205" s="159"/>
      <c r="K4205" s="161"/>
      <c r="S4205" s="157"/>
    </row>
    <row r="4206" spans="1:19" s="158" customFormat="1" x14ac:dyDescent="0.2">
      <c r="A4206" s="157"/>
      <c r="E4206" s="159"/>
      <c r="F4206" s="159"/>
      <c r="G4206" s="160"/>
      <c r="H4206" s="159"/>
      <c r="I4206" s="159"/>
      <c r="K4206" s="161"/>
      <c r="S4206" s="157"/>
    </row>
    <row r="4207" spans="1:19" s="158" customFormat="1" x14ac:dyDescent="0.2">
      <c r="A4207" s="157"/>
      <c r="E4207" s="159"/>
      <c r="F4207" s="159"/>
      <c r="G4207" s="160"/>
      <c r="H4207" s="159"/>
      <c r="I4207" s="159"/>
      <c r="K4207" s="161"/>
      <c r="S4207" s="157"/>
    </row>
    <row r="4208" spans="1:19" s="158" customFormat="1" x14ac:dyDescent="0.2">
      <c r="A4208" s="157"/>
      <c r="E4208" s="159"/>
      <c r="F4208" s="159"/>
      <c r="G4208" s="160"/>
      <c r="H4208" s="159"/>
      <c r="I4208" s="159"/>
      <c r="K4208" s="161"/>
      <c r="S4208" s="157"/>
    </row>
    <row r="4209" spans="1:19" s="158" customFormat="1" x14ac:dyDescent="0.2">
      <c r="A4209" s="157"/>
      <c r="E4209" s="159"/>
      <c r="F4209" s="159"/>
      <c r="G4209" s="160"/>
      <c r="H4209" s="159"/>
      <c r="I4209" s="159"/>
      <c r="K4209" s="161"/>
      <c r="S4209" s="157"/>
    </row>
    <row r="4210" spans="1:19" s="158" customFormat="1" x14ac:dyDescent="0.2">
      <c r="A4210" s="157"/>
      <c r="E4210" s="159"/>
      <c r="F4210" s="159"/>
      <c r="G4210" s="160"/>
      <c r="H4210" s="159"/>
      <c r="I4210" s="159"/>
      <c r="K4210" s="161"/>
      <c r="S4210" s="157"/>
    </row>
    <row r="4211" spans="1:19" s="158" customFormat="1" x14ac:dyDescent="0.2">
      <c r="A4211" s="157"/>
      <c r="E4211" s="159"/>
      <c r="F4211" s="159"/>
      <c r="G4211" s="160"/>
      <c r="H4211" s="159"/>
      <c r="I4211" s="159"/>
      <c r="K4211" s="161"/>
      <c r="S4211" s="157"/>
    </row>
    <row r="4212" spans="1:19" s="158" customFormat="1" x14ac:dyDescent="0.2">
      <c r="A4212" s="157"/>
      <c r="E4212" s="159"/>
      <c r="F4212" s="159"/>
      <c r="G4212" s="160"/>
      <c r="H4212" s="159"/>
      <c r="I4212" s="159"/>
      <c r="K4212" s="161"/>
      <c r="S4212" s="157"/>
    </row>
    <row r="4213" spans="1:19" s="158" customFormat="1" x14ac:dyDescent="0.2">
      <c r="A4213" s="157"/>
      <c r="E4213" s="159"/>
      <c r="F4213" s="159"/>
      <c r="G4213" s="160"/>
      <c r="H4213" s="159"/>
      <c r="I4213" s="159"/>
      <c r="K4213" s="161"/>
      <c r="S4213" s="157"/>
    </row>
    <row r="4214" spans="1:19" s="158" customFormat="1" x14ac:dyDescent="0.2">
      <c r="A4214" s="157"/>
      <c r="E4214" s="159"/>
      <c r="F4214" s="159"/>
      <c r="G4214" s="160"/>
      <c r="H4214" s="159"/>
      <c r="I4214" s="159"/>
      <c r="K4214" s="161"/>
      <c r="S4214" s="157"/>
    </row>
    <row r="4215" spans="1:19" s="158" customFormat="1" x14ac:dyDescent="0.2">
      <c r="A4215" s="157"/>
      <c r="E4215" s="159"/>
      <c r="F4215" s="159"/>
      <c r="G4215" s="160"/>
      <c r="H4215" s="159"/>
      <c r="I4215" s="159"/>
      <c r="K4215" s="161"/>
      <c r="S4215" s="157"/>
    </row>
    <row r="4216" spans="1:19" s="158" customFormat="1" x14ac:dyDescent="0.2">
      <c r="A4216" s="157"/>
      <c r="E4216" s="159"/>
      <c r="F4216" s="159"/>
      <c r="G4216" s="160"/>
      <c r="H4216" s="159"/>
      <c r="I4216" s="159"/>
      <c r="K4216" s="161"/>
      <c r="S4216" s="157"/>
    </row>
    <row r="4217" spans="1:19" s="158" customFormat="1" x14ac:dyDescent="0.2">
      <c r="A4217" s="157"/>
      <c r="E4217" s="159"/>
      <c r="F4217" s="159"/>
      <c r="G4217" s="160"/>
      <c r="H4217" s="159"/>
      <c r="I4217" s="159"/>
      <c r="K4217" s="161"/>
      <c r="S4217" s="157"/>
    </row>
    <row r="4218" spans="1:19" s="158" customFormat="1" x14ac:dyDescent="0.2">
      <c r="A4218" s="157"/>
      <c r="E4218" s="159"/>
      <c r="F4218" s="159"/>
      <c r="G4218" s="160"/>
      <c r="H4218" s="159"/>
      <c r="I4218" s="159"/>
      <c r="K4218" s="161"/>
      <c r="S4218" s="157"/>
    </row>
    <row r="4219" spans="1:19" s="158" customFormat="1" x14ac:dyDescent="0.2">
      <c r="A4219" s="157"/>
      <c r="E4219" s="159"/>
      <c r="F4219" s="159"/>
      <c r="G4219" s="160"/>
      <c r="H4219" s="159"/>
      <c r="I4219" s="159"/>
      <c r="K4219" s="161"/>
      <c r="S4219" s="157"/>
    </row>
    <row r="4220" spans="1:19" s="158" customFormat="1" x14ac:dyDescent="0.2">
      <c r="A4220" s="157"/>
      <c r="E4220" s="159"/>
      <c r="F4220" s="159"/>
      <c r="G4220" s="160"/>
      <c r="H4220" s="159"/>
      <c r="I4220" s="159"/>
      <c r="K4220" s="161"/>
      <c r="S4220" s="157"/>
    </row>
    <row r="4221" spans="1:19" s="158" customFormat="1" x14ac:dyDescent="0.2">
      <c r="A4221" s="157"/>
      <c r="E4221" s="159"/>
      <c r="F4221" s="159"/>
      <c r="G4221" s="160"/>
      <c r="H4221" s="159"/>
      <c r="I4221" s="159"/>
      <c r="K4221" s="161"/>
      <c r="S4221" s="157"/>
    </row>
    <row r="4222" spans="1:19" s="158" customFormat="1" x14ac:dyDescent="0.2">
      <c r="A4222" s="157"/>
      <c r="E4222" s="159"/>
      <c r="F4222" s="159"/>
      <c r="G4222" s="160"/>
      <c r="H4222" s="159"/>
      <c r="I4222" s="159"/>
      <c r="K4222" s="161"/>
      <c r="S4222" s="157"/>
    </row>
    <row r="4223" spans="1:19" s="158" customFormat="1" x14ac:dyDescent="0.2">
      <c r="A4223" s="157"/>
      <c r="E4223" s="159"/>
      <c r="F4223" s="159"/>
      <c r="G4223" s="160"/>
      <c r="H4223" s="159"/>
      <c r="I4223" s="159"/>
      <c r="K4223" s="161"/>
      <c r="S4223" s="157"/>
    </row>
    <row r="4224" spans="1:19" s="158" customFormat="1" x14ac:dyDescent="0.2">
      <c r="A4224" s="157"/>
      <c r="E4224" s="159"/>
      <c r="F4224" s="159"/>
      <c r="G4224" s="160"/>
      <c r="H4224" s="159"/>
      <c r="I4224" s="159"/>
      <c r="K4224" s="161"/>
      <c r="S4224" s="157"/>
    </row>
    <row r="4225" spans="1:19" s="158" customFormat="1" x14ac:dyDescent="0.2">
      <c r="A4225" s="157"/>
      <c r="E4225" s="159"/>
      <c r="F4225" s="159"/>
      <c r="G4225" s="160"/>
      <c r="H4225" s="159"/>
      <c r="I4225" s="159"/>
      <c r="K4225" s="161"/>
      <c r="S4225" s="157"/>
    </row>
    <row r="4226" spans="1:19" s="158" customFormat="1" x14ac:dyDescent="0.2">
      <c r="A4226" s="157"/>
      <c r="E4226" s="159"/>
      <c r="F4226" s="159"/>
      <c r="G4226" s="160"/>
      <c r="H4226" s="159"/>
      <c r="I4226" s="159"/>
      <c r="K4226" s="161"/>
      <c r="S4226" s="157"/>
    </row>
    <row r="4227" spans="1:19" s="158" customFormat="1" x14ac:dyDescent="0.2">
      <c r="A4227" s="157"/>
      <c r="E4227" s="159"/>
      <c r="F4227" s="159"/>
      <c r="G4227" s="160"/>
      <c r="H4227" s="159"/>
      <c r="I4227" s="159"/>
      <c r="K4227" s="161"/>
      <c r="S4227" s="157"/>
    </row>
    <row r="4228" spans="1:19" s="158" customFormat="1" x14ac:dyDescent="0.2">
      <c r="A4228" s="157"/>
      <c r="E4228" s="159"/>
      <c r="F4228" s="159"/>
      <c r="G4228" s="160"/>
      <c r="H4228" s="159"/>
      <c r="I4228" s="159"/>
      <c r="K4228" s="161"/>
      <c r="S4228" s="157"/>
    </row>
    <row r="4229" spans="1:19" s="158" customFormat="1" x14ac:dyDescent="0.2">
      <c r="A4229" s="157"/>
      <c r="E4229" s="159"/>
      <c r="F4229" s="159"/>
      <c r="G4229" s="160"/>
      <c r="H4229" s="159"/>
      <c r="I4229" s="159"/>
      <c r="K4229" s="161"/>
      <c r="S4229" s="157"/>
    </row>
    <row r="4230" spans="1:19" s="158" customFormat="1" x14ac:dyDescent="0.2">
      <c r="A4230" s="157"/>
      <c r="E4230" s="159"/>
      <c r="F4230" s="159"/>
      <c r="G4230" s="160"/>
      <c r="H4230" s="159"/>
      <c r="I4230" s="159"/>
      <c r="K4230" s="161"/>
      <c r="S4230" s="157"/>
    </row>
    <row r="4231" spans="1:19" s="158" customFormat="1" x14ac:dyDescent="0.2">
      <c r="A4231" s="157"/>
      <c r="E4231" s="159"/>
      <c r="F4231" s="159"/>
      <c r="G4231" s="160"/>
      <c r="H4231" s="159"/>
      <c r="I4231" s="159"/>
      <c r="K4231" s="161"/>
      <c r="S4231" s="157"/>
    </row>
    <row r="4232" spans="1:19" s="158" customFormat="1" x14ac:dyDescent="0.2">
      <c r="A4232" s="157"/>
      <c r="E4232" s="159"/>
      <c r="F4232" s="159"/>
      <c r="G4232" s="160"/>
      <c r="H4232" s="159"/>
      <c r="I4232" s="159"/>
      <c r="K4232" s="161"/>
      <c r="S4232" s="157"/>
    </row>
    <row r="4233" spans="1:19" s="158" customFormat="1" x14ac:dyDescent="0.2">
      <c r="A4233" s="157"/>
      <c r="E4233" s="159"/>
      <c r="F4233" s="159"/>
      <c r="G4233" s="160"/>
      <c r="H4233" s="159"/>
      <c r="I4233" s="159"/>
      <c r="K4233" s="161"/>
      <c r="S4233" s="157"/>
    </row>
    <row r="4234" spans="1:19" s="158" customFormat="1" x14ac:dyDescent="0.2">
      <c r="A4234" s="157"/>
      <c r="E4234" s="159"/>
      <c r="F4234" s="159"/>
      <c r="G4234" s="160"/>
      <c r="H4234" s="159"/>
      <c r="I4234" s="159"/>
      <c r="K4234" s="161"/>
      <c r="S4234" s="157"/>
    </row>
    <row r="4235" spans="1:19" s="158" customFormat="1" x14ac:dyDescent="0.2">
      <c r="A4235" s="157"/>
      <c r="E4235" s="159"/>
      <c r="F4235" s="159"/>
      <c r="G4235" s="160"/>
      <c r="H4235" s="159"/>
      <c r="I4235" s="159"/>
      <c r="K4235" s="161"/>
      <c r="S4235" s="157"/>
    </row>
    <row r="4236" spans="1:19" s="158" customFormat="1" x14ac:dyDescent="0.2">
      <c r="A4236" s="157"/>
      <c r="E4236" s="159"/>
      <c r="F4236" s="159"/>
      <c r="G4236" s="160"/>
      <c r="H4236" s="159"/>
      <c r="I4236" s="159"/>
      <c r="K4236" s="161"/>
      <c r="S4236" s="157"/>
    </row>
    <row r="4237" spans="1:19" s="158" customFormat="1" x14ac:dyDescent="0.2">
      <c r="A4237" s="157"/>
      <c r="E4237" s="159"/>
      <c r="F4237" s="159"/>
      <c r="G4237" s="160"/>
      <c r="H4237" s="159"/>
      <c r="I4237" s="159"/>
      <c r="K4237" s="161"/>
      <c r="S4237" s="157"/>
    </row>
    <row r="4238" spans="1:19" s="158" customFormat="1" x14ac:dyDescent="0.2">
      <c r="A4238" s="157"/>
      <c r="E4238" s="159"/>
      <c r="F4238" s="159"/>
      <c r="G4238" s="160"/>
      <c r="H4238" s="159"/>
      <c r="I4238" s="159"/>
      <c r="K4238" s="161"/>
      <c r="S4238" s="157"/>
    </row>
    <row r="4239" spans="1:19" s="158" customFormat="1" x14ac:dyDescent="0.2">
      <c r="A4239" s="157"/>
      <c r="E4239" s="159"/>
      <c r="F4239" s="159"/>
      <c r="G4239" s="160"/>
      <c r="H4239" s="159"/>
      <c r="I4239" s="159"/>
      <c r="K4239" s="161"/>
      <c r="S4239" s="157"/>
    </row>
    <row r="4240" spans="1:19" s="158" customFormat="1" x14ac:dyDescent="0.2">
      <c r="A4240" s="157"/>
      <c r="E4240" s="159"/>
      <c r="F4240" s="159"/>
      <c r="G4240" s="160"/>
      <c r="H4240" s="159"/>
      <c r="I4240" s="159"/>
      <c r="K4240" s="161"/>
      <c r="S4240" s="157"/>
    </row>
    <row r="4241" spans="1:19" s="158" customFormat="1" x14ac:dyDescent="0.2">
      <c r="A4241" s="157"/>
      <c r="E4241" s="159"/>
      <c r="F4241" s="159"/>
      <c r="G4241" s="160"/>
      <c r="H4241" s="159"/>
      <c r="I4241" s="159"/>
      <c r="K4241" s="161"/>
      <c r="S4241" s="157"/>
    </row>
    <row r="4242" spans="1:19" s="158" customFormat="1" x14ac:dyDescent="0.2">
      <c r="A4242" s="157"/>
      <c r="E4242" s="159"/>
      <c r="F4242" s="159"/>
      <c r="G4242" s="160"/>
      <c r="H4242" s="159"/>
      <c r="I4242" s="159"/>
      <c r="K4242" s="161"/>
      <c r="S4242" s="157"/>
    </row>
    <row r="4243" spans="1:19" s="158" customFormat="1" x14ac:dyDescent="0.2">
      <c r="A4243" s="157"/>
      <c r="E4243" s="159"/>
      <c r="F4243" s="159"/>
      <c r="G4243" s="160"/>
      <c r="H4243" s="159"/>
      <c r="I4243" s="159"/>
      <c r="K4243" s="161"/>
      <c r="S4243" s="157"/>
    </row>
    <row r="4244" spans="1:19" s="158" customFormat="1" x14ac:dyDescent="0.2">
      <c r="A4244" s="157"/>
      <c r="E4244" s="159"/>
      <c r="F4244" s="159"/>
      <c r="G4244" s="160"/>
      <c r="H4244" s="159"/>
      <c r="I4244" s="159"/>
      <c r="K4244" s="161"/>
      <c r="S4244" s="157"/>
    </row>
    <row r="4245" spans="1:19" s="158" customFormat="1" x14ac:dyDescent="0.2">
      <c r="A4245" s="157"/>
      <c r="E4245" s="159"/>
      <c r="F4245" s="159"/>
      <c r="G4245" s="160"/>
      <c r="H4245" s="159"/>
      <c r="I4245" s="159"/>
      <c r="K4245" s="161"/>
      <c r="S4245" s="157"/>
    </row>
    <row r="4246" spans="1:19" s="158" customFormat="1" x14ac:dyDescent="0.2">
      <c r="A4246" s="157"/>
      <c r="E4246" s="159"/>
      <c r="F4246" s="159"/>
      <c r="G4246" s="160"/>
      <c r="H4246" s="159"/>
      <c r="I4246" s="159"/>
      <c r="K4246" s="161"/>
      <c r="S4246" s="157"/>
    </row>
    <row r="4247" spans="1:19" s="158" customFormat="1" x14ac:dyDescent="0.2">
      <c r="A4247" s="157"/>
      <c r="E4247" s="159"/>
      <c r="F4247" s="159"/>
      <c r="G4247" s="160"/>
      <c r="H4247" s="159"/>
      <c r="I4247" s="159"/>
      <c r="K4247" s="161"/>
      <c r="S4247" s="157"/>
    </row>
    <row r="4248" spans="1:19" s="158" customFormat="1" x14ac:dyDescent="0.2">
      <c r="A4248" s="157"/>
      <c r="E4248" s="159"/>
      <c r="F4248" s="159"/>
      <c r="G4248" s="160"/>
      <c r="H4248" s="159"/>
      <c r="I4248" s="159"/>
      <c r="K4248" s="161"/>
      <c r="S4248" s="157"/>
    </row>
    <row r="4249" spans="1:19" s="158" customFormat="1" x14ac:dyDescent="0.2">
      <c r="A4249" s="157"/>
      <c r="E4249" s="159"/>
      <c r="F4249" s="159"/>
      <c r="G4249" s="160"/>
      <c r="H4249" s="159"/>
      <c r="I4249" s="159"/>
      <c r="K4249" s="161"/>
      <c r="S4249" s="157"/>
    </row>
    <row r="4250" spans="1:19" s="158" customFormat="1" x14ac:dyDescent="0.2">
      <c r="A4250" s="157"/>
      <c r="E4250" s="159"/>
      <c r="F4250" s="159"/>
      <c r="G4250" s="160"/>
      <c r="H4250" s="159"/>
      <c r="I4250" s="159"/>
      <c r="K4250" s="161"/>
      <c r="S4250" s="157"/>
    </row>
    <row r="4251" spans="1:19" s="158" customFormat="1" x14ac:dyDescent="0.2">
      <c r="A4251" s="157"/>
      <c r="E4251" s="159"/>
      <c r="F4251" s="159"/>
      <c r="G4251" s="160"/>
      <c r="H4251" s="159"/>
      <c r="I4251" s="159"/>
      <c r="K4251" s="161"/>
      <c r="S4251" s="157"/>
    </row>
    <row r="4252" spans="1:19" s="158" customFormat="1" x14ac:dyDescent="0.2">
      <c r="A4252" s="157"/>
      <c r="E4252" s="159"/>
      <c r="F4252" s="159"/>
      <c r="G4252" s="160"/>
      <c r="H4252" s="159"/>
      <c r="I4252" s="159"/>
      <c r="K4252" s="161"/>
      <c r="S4252" s="157"/>
    </row>
    <row r="4253" spans="1:19" s="158" customFormat="1" x14ac:dyDescent="0.2">
      <c r="A4253" s="157"/>
      <c r="E4253" s="159"/>
      <c r="F4253" s="159"/>
      <c r="G4253" s="160"/>
      <c r="H4253" s="159"/>
      <c r="I4253" s="159"/>
      <c r="K4253" s="161"/>
      <c r="S4253" s="157"/>
    </row>
    <row r="4254" spans="1:19" s="158" customFormat="1" x14ac:dyDescent="0.2">
      <c r="A4254" s="157"/>
      <c r="E4254" s="159"/>
      <c r="F4254" s="159"/>
      <c r="G4254" s="160"/>
      <c r="H4254" s="159"/>
      <c r="I4254" s="159"/>
      <c r="K4254" s="161"/>
      <c r="S4254" s="157"/>
    </row>
    <row r="4255" spans="1:19" s="158" customFormat="1" x14ac:dyDescent="0.2">
      <c r="A4255" s="157"/>
      <c r="E4255" s="159"/>
      <c r="F4255" s="159"/>
      <c r="G4255" s="160"/>
      <c r="H4255" s="159"/>
      <c r="I4255" s="159"/>
      <c r="K4255" s="161"/>
      <c r="S4255" s="157"/>
    </row>
    <row r="4256" spans="1:19" s="158" customFormat="1" x14ac:dyDescent="0.2">
      <c r="A4256" s="157"/>
      <c r="E4256" s="159"/>
      <c r="F4256" s="159"/>
      <c r="G4256" s="160"/>
      <c r="H4256" s="159"/>
      <c r="I4256" s="159"/>
      <c r="K4256" s="161"/>
      <c r="S4256" s="157"/>
    </row>
    <row r="4257" spans="1:19" s="158" customFormat="1" x14ac:dyDescent="0.2">
      <c r="A4257" s="157"/>
      <c r="E4257" s="159"/>
      <c r="F4257" s="159"/>
      <c r="G4257" s="160"/>
      <c r="H4257" s="159"/>
      <c r="I4257" s="159"/>
      <c r="K4257" s="161"/>
      <c r="S4257" s="157"/>
    </row>
    <row r="4258" spans="1:19" s="158" customFormat="1" x14ac:dyDescent="0.2">
      <c r="A4258" s="157"/>
      <c r="E4258" s="159"/>
      <c r="F4258" s="159"/>
      <c r="G4258" s="160"/>
      <c r="H4258" s="159"/>
      <c r="I4258" s="159"/>
      <c r="K4258" s="161"/>
      <c r="S4258" s="157"/>
    </row>
    <row r="4259" spans="1:19" s="158" customFormat="1" x14ac:dyDescent="0.2">
      <c r="A4259" s="157"/>
      <c r="E4259" s="159"/>
      <c r="F4259" s="159"/>
      <c r="G4259" s="160"/>
      <c r="H4259" s="159"/>
      <c r="I4259" s="159"/>
      <c r="K4259" s="161"/>
      <c r="S4259" s="157"/>
    </row>
    <row r="4260" spans="1:19" s="158" customFormat="1" x14ac:dyDescent="0.2">
      <c r="A4260" s="157"/>
      <c r="E4260" s="159"/>
      <c r="F4260" s="159"/>
      <c r="G4260" s="160"/>
      <c r="H4260" s="159"/>
      <c r="I4260" s="159"/>
      <c r="K4260" s="161"/>
      <c r="S4260" s="157"/>
    </row>
    <row r="4261" spans="1:19" s="158" customFormat="1" x14ac:dyDescent="0.2">
      <c r="A4261" s="157"/>
      <c r="E4261" s="159"/>
      <c r="F4261" s="159"/>
      <c r="G4261" s="160"/>
      <c r="H4261" s="159"/>
      <c r="I4261" s="159"/>
      <c r="K4261" s="161"/>
      <c r="S4261" s="157"/>
    </row>
    <row r="4262" spans="1:19" s="158" customFormat="1" x14ac:dyDescent="0.2">
      <c r="A4262" s="157"/>
      <c r="E4262" s="159"/>
      <c r="F4262" s="159"/>
      <c r="G4262" s="160"/>
      <c r="H4262" s="159"/>
      <c r="I4262" s="159"/>
      <c r="K4262" s="161"/>
      <c r="S4262" s="157"/>
    </row>
    <row r="4263" spans="1:19" s="158" customFormat="1" x14ac:dyDescent="0.2">
      <c r="A4263" s="157"/>
      <c r="E4263" s="159"/>
      <c r="F4263" s="159"/>
      <c r="G4263" s="160"/>
      <c r="H4263" s="159"/>
      <c r="I4263" s="159"/>
      <c r="K4263" s="161"/>
      <c r="S4263" s="157"/>
    </row>
    <row r="4264" spans="1:19" s="158" customFormat="1" x14ac:dyDescent="0.2">
      <c r="A4264" s="157"/>
      <c r="E4264" s="159"/>
      <c r="F4264" s="159"/>
      <c r="G4264" s="160"/>
      <c r="H4264" s="159"/>
      <c r="I4264" s="159"/>
      <c r="K4264" s="161"/>
      <c r="S4264" s="157"/>
    </row>
    <row r="4265" spans="1:19" s="158" customFormat="1" x14ac:dyDescent="0.2">
      <c r="A4265" s="157"/>
      <c r="E4265" s="159"/>
      <c r="F4265" s="159"/>
      <c r="G4265" s="160"/>
      <c r="H4265" s="159"/>
      <c r="I4265" s="159"/>
      <c r="K4265" s="161"/>
      <c r="S4265" s="157"/>
    </row>
    <row r="4266" spans="1:19" s="158" customFormat="1" x14ac:dyDescent="0.2">
      <c r="A4266" s="157"/>
      <c r="E4266" s="159"/>
      <c r="F4266" s="159"/>
      <c r="G4266" s="160"/>
      <c r="H4266" s="159"/>
      <c r="I4266" s="159"/>
      <c r="K4266" s="161"/>
      <c r="S4266" s="157"/>
    </row>
    <row r="4267" spans="1:19" s="158" customFormat="1" x14ac:dyDescent="0.2">
      <c r="A4267" s="157"/>
      <c r="E4267" s="159"/>
      <c r="F4267" s="159"/>
      <c r="G4267" s="160"/>
      <c r="H4267" s="159"/>
      <c r="I4267" s="159"/>
      <c r="K4267" s="161"/>
      <c r="S4267" s="157"/>
    </row>
    <row r="4268" spans="1:19" s="158" customFormat="1" x14ac:dyDescent="0.2">
      <c r="A4268" s="157"/>
      <c r="E4268" s="159"/>
      <c r="F4268" s="159"/>
      <c r="G4268" s="160"/>
      <c r="H4268" s="159"/>
      <c r="I4268" s="159"/>
      <c r="K4268" s="161"/>
      <c r="S4268" s="157"/>
    </row>
    <row r="4269" spans="1:19" s="158" customFormat="1" x14ac:dyDescent="0.2">
      <c r="A4269" s="157"/>
      <c r="E4269" s="159"/>
      <c r="F4269" s="159"/>
      <c r="G4269" s="160"/>
      <c r="H4269" s="159"/>
      <c r="I4269" s="159"/>
      <c r="K4269" s="161"/>
      <c r="S4269" s="157"/>
    </row>
    <row r="4270" spans="1:19" s="158" customFormat="1" x14ac:dyDescent="0.2">
      <c r="A4270" s="157"/>
      <c r="E4270" s="159"/>
      <c r="F4270" s="159"/>
      <c r="G4270" s="160"/>
      <c r="H4270" s="159"/>
      <c r="I4270" s="159"/>
      <c r="K4270" s="161"/>
      <c r="S4270" s="157"/>
    </row>
    <row r="4271" spans="1:19" s="158" customFormat="1" x14ac:dyDescent="0.2">
      <c r="A4271" s="157"/>
      <c r="E4271" s="159"/>
      <c r="F4271" s="159"/>
      <c r="G4271" s="160"/>
      <c r="H4271" s="159"/>
      <c r="I4271" s="159"/>
      <c r="K4271" s="161"/>
      <c r="S4271" s="157"/>
    </row>
    <row r="4272" spans="1:19" s="158" customFormat="1" x14ac:dyDescent="0.2">
      <c r="A4272" s="157"/>
      <c r="E4272" s="159"/>
      <c r="F4272" s="159"/>
      <c r="G4272" s="160"/>
      <c r="H4272" s="159"/>
      <c r="I4272" s="159"/>
      <c r="K4272" s="161"/>
      <c r="S4272" s="157"/>
    </row>
    <row r="4273" spans="1:19" s="158" customFormat="1" x14ac:dyDescent="0.2">
      <c r="A4273" s="157"/>
      <c r="E4273" s="159"/>
      <c r="F4273" s="159"/>
      <c r="G4273" s="160"/>
      <c r="H4273" s="159"/>
      <c r="I4273" s="159"/>
      <c r="K4273" s="161"/>
      <c r="S4273" s="157"/>
    </row>
    <row r="4274" spans="1:19" s="158" customFormat="1" x14ac:dyDescent="0.2">
      <c r="A4274" s="157"/>
      <c r="E4274" s="159"/>
      <c r="F4274" s="159"/>
      <c r="G4274" s="160"/>
      <c r="H4274" s="159"/>
      <c r="I4274" s="159"/>
      <c r="K4274" s="161"/>
      <c r="S4274" s="157"/>
    </row>
    <row r="4275" spans="1:19" s="158" customFormat="1" x14ac:dyDescent="0.2">
      <c r="A4275" s="157"/>
      <c r="E4275" s="159"/>
      <c r="F4275" s="159"/>
      <c r="G4275" s="160"/>
      <c r="H4275" s="159"/>
      <c r="I4275" s="159"/>
      <c r="K4275" s="161"/>
      <c r="S4275" s="157"/>
    </row>
    <row r="4276" spans="1:19" s="158" customFormat="1" x14ac:dyDescent="0.2">
      <c r="A4276" s="157"/>
      <c r="E4276" s="159"/>
      <c r="F4276" s="159"/>
      <c r="G4276" s="160"/>
      <c r="H4276" s="159"/>
      <c r="I4276" s="159"/>
      <c r="K4276" s="161"/>
      <c r="S4276" s="157"/>
    </row>
    <row r="4277" spans="1:19" s="158" customFormat="1" x14ac:dyDescent="0.2">
      <c r="A4277" s="157"/>
      <c r="E4277" s="159"/>
      <c r="F4277" s="159"/>
      <c r="G4277" s="160"/>
      <c r="H4277" s="159"/>
      <c r="I4277" s="159"/>
      <c r="K4277" s="161"/>
      <c r="S4277" s="157"/>
    </row>
    <row r="4278" spans="1:19" s="158" customFormat="1" x14ac:dyDescent="0.2">
      <c r="A4278" s="157"/>
      <c r="E4278" s="159"/>
      <c r="F4278" s="159"/>
      <c r="G4278" s="160"/>
      <c r="H4278" s="159"/>
      <c r="I4278" s="159"/>
      <c r="K4278" s="161"/>
      <c r="S4278" s="157"/>
    </row>
    <row r="4279" spans="1:19" s="158" customFormat="1" x14ac:dyDescent="0.2">
      <c r="A4279" s="157"/>
      <c r="E4279" s="159"/>
      <c r="F4279" s="159"/>
      <c r="G4279" s="160"/>
      <c r="H4279" s="159"/>
      <c r="I4279" s="159"/>
      <c r="K4279" s="161"/>
      <c r="S4279" s="157"/>
    </row>
    <row r="4280" spans="1:19" s="158" customFormat="1" x14ac:dyDescent="0.2">
      <c r="A4280" s="157"/>
      <c r="E4280" s="159"/>
      <c r="F4280" s="159"/>
      <c r="G4280" s="160"/>
      <c r="H4280" s="159"/>
      <c r="I4280" s="159"/>
      <c r="K4280" s="161"/>
      <c r="S4280" s="157"/>
    </row>
    <row r="4281" spans="1:19" s="158" customFormat="1" x14ac:dyDescent="0.2">
      <c r="A4281" s="157"/>
      <c r="E4281" s="159"/>
      <c r="F4281" s="159"/>
      <c r="G4281" s="160"/>
      <c r="H4281" s="159"/>
      <c r="I4281" s="159"/>
      <c r="K4281" s="161"/>
      <c r="S4281" s="157"/>
    </row>
    <row r="4282" spans="1:19" s="158" customFormat="1" x14ac:dyDescent="0.2">
      <c r="A4282" s="157"/>
      <c r="E4282" s="159"/>
      <c r="F4282" s="159"/>
      <c r="G4282" s="160"/>
      <c r="H4282" s="159"/>
      <c r="I4282" s="159"/>
      <c r="K4282" s="161"/>
      <c r="S4282" s="157"/>
    </row>
    <row r="4283" spans="1:19" s="158" customFormat="1" x14ac:dyDescent="0.2">
      <c r="A4283" s="157"/>
      <c r="E4283" s="159"/>
      <c r="F4283" s="159"/>
      <c r="G4283" s="160"/>
      <c r="H4283" s="159"/>
      <c r="I4283" s="159"/>
      <c r="K4283" s="161"/>
      <c r="S4283" s="157"/>
    </row>
    <row r="4284" spans="1:19" s="158" customFormat="1" x14ac:dyDescent="0.2">
      <c r="A4284" s="157"/>
      <c r="E4284" s="159"/>
      <c r="F4284" s="159"/>
      <c r="G4284" s="160"/>
      <c r="H4284" s="159"/>
      <c r="I4284" s="159"/>
      <c r="K4284" s="161"/>
      <c r="S4284" s="157"/>
    </row>
    <row r="4285" spans="1:19" s="158" customFormat="1" x14ac:dyDescent="0.2">
      <c r="A4285" s="157"/>
      <c r="E4285" s="159"/>
      <c r="F4285" s="159"/>
      <c r="G4285" s="160"/>
      <c r="H4285" s="159"/>
      <c r="I4285" s="159"/>
      <c r="K4285" s="161"/>
      <c r="S4285" s="157"/>
    </row>
    <row r="4286" spans="1:19" s="158" customFormat="1" x14ac:dyDescent="0.2">
      <c r="A4286" s="157"/>
      <c r="E4286" s="159"/>
      <c r="F4286" s="159"/>
      <c r="G4286" s="160"/>
      <c r="H4286" s="159"/>
      <c r="I4286" s="159"/>
      <c r="K4286" s="161"/>
      <c r="S4286" s="157"/>
    </row>
    <row r="4287" spans="1:19" s="158" customFormat="1" x14ac:dyDescent="0.2">
      <c r="A4287" s="157"/>
      <c r="E4287" s="159"/>
      <c r="F4287" s="159"/>
      <c r="G4287" s="160"/>
      <c r="H4287" s="159"/>
      <c r="I4287" s="159"/>
      <c r="K4287" s="161"/>
      <c r="S4287" s="157"/>
    </row>
    <row r="4288" spans="1:19" s="158" customFormat="1" x14ac:dyDescent="0.2">
      <c r="A4288" s="157"/>
      <c r="E4288" s="159"/>
      <c r="F4288" s="159"/>
      <c r="G4288" s="160"/>
      <c r="H4288" s="159"/>
      <c r="I4288" s="159"/>
      <c r="K4288" s="161"/>
      <c r="S4288" s="157"/>
    </row>
    <row r="4289" spans="1:19" s="158" customFormat="1" x14ac:dyDescent="0.2">
      <c r="A4289" s="157"/>
      <c r="E4289" s="159"/>
      <c r="F4289" s="159"/>
      <c r="G4289" s="160"/>
      <c r="H4289" s="159"/>
      <c r="I4289" s="159"/>
      <c r="K4289" s="161"/>
      <c r="S4289" s="157"/>
    </row>
    <row r="4290" spans="1:19" s="158" customFormat="1" x14ac:dyDescent="0.2">
      <c r="A4290" s="157"/>
      <c r="E4290" s="159"/>
      <c r="F4290" s="159"/>
      <c r="G4290" s="160"/>
      <c r="H4290" s="159"/>
      <c r="I4290" s="159"/>
      <c r="K4290" s="161"/>
      <c r="S4290" s="157"/>
    </row>
    <row r="4291" spans="1:19" s="158" customFormat="1" x14ac:dyDescent="0.2">
      <c r="A4291" s="157"/>
      <c r="E4291" s="159"/>
      <c r="F4291" s="159"/>
      <c r="G4291" s="160"/>
      <c r="H4291" s="159"/>
      <c r="I4291" s="159"/>
      <c r="K4291" s="161"/>
      <c r="S4291" s="157"/>
    </row>
    <row r="4292" spans="1:19" s="158" customFormat="1" x14ac:dyDescent="0.2">
      <c r="A4292" s="157"/>
      <c r="E4292" s="159"/>
      <c r="F4292" s="159"/>
      <c r="G4292" s="160"/>
      <c r="H4292" s="159"/>
      <c r="I4292" s="159"/>
      <c r="K4292" s="161"/>
      <c r="S4292" s="157"/>
    </row>
    <row r="4293" spans="1:19" s="158" customFormat="1" x14ac:dyDescent="0.2">
      <c r="A4293" s="157"/>
      <c r="E4293" s="159"/>
      <c r="F4293" s="159"/>
      <c r="G4293" s="160"/>
      <c r="H4293" s="159"/>
      <c r="I4293" s="159"/>
      <c r="K4293" s="161"/>
      <c r="S4293" s="157"/>
    </row>
    <row r="4294" spans="1:19" s="158" customFormat="1" x14ac:dyDescent="0.2">
      <c r="A4294" s="157"/>
      <c r="E4294" s="159"/>
      <c r="F4294" s="159"/>
      <c r="G4294" s="160"/>
      <c r="H4294" s="159"/>
      <c r="I4294" s="159"/>
      <c r="K4294" s="161"/>
      <c r="S4294" s="157"/>
    </row>
    <row r="4295" spans="1:19" s="158" customFormat="1" x14ac:dyDescent="0.2">
      <c r="A4295" s="157"/>
      <c r="E4295" s="159"/>
      <c r="F4295" s="159"/>
      <c r="G4295" s="160"/>
      <c r="H4295" s="159"/>
      <c r="I4295" s="159"/>
      <c r="K4295" s="161"/>
      <c r="S4295" s="157"/>
    </row>
    <row r="4296" spans="1:19" s="158" customFormat="1" x14ac:dyDescent="0.2">
      <c r="A4296" s="157"/>
      <c r="E4296" s="159"/>
      <c r="F4296" s="159"/>
      <c r="G4296" s="160"/>
      <c r="H4296" s="159"/>
      <c r="I4296" s="159"/>
      <c r="K4296" s="161"/>
      <c r="S4296" s="157"/>
    </row>
    <row r="4297" spans="1:19" s="158" customFormat="1" x14ac:dyDescent="0.2">
      <c r="A4297" s="157"/>
      <c r="E4297" s="159"/>
      <c r="F4297" s="159"/>
      <c r="G4297" s="160"/>
      <c r="H4297" s="159"/>
      <c r="I4297" s="159"/>
      <c r="K4297" s="161"/>
      <c r="S4297" s="157"/>
    </row>
    <row r="4298" spans="1:19" s="158" customFormat="1" x14ac:dyDescent="0.2">
      <c r="A4298" s="157"/>
      <c r="E4298" s="159"/>
      <c r="F4298" s="159"/>
      <c r="G4298" s="160"/>
      <c r="H4298" s="159"/>
      <c r="I4298" s="159"/>
      <c r="K4298" s="161"/>
      <c r="S4298" s="157"/>
    </row>
    <row r="4299" spans="1:19" s="158" customFormat="1" x14ac:dyDescent="0.2">
      <c r="A4299" s="157"/>
      <c r="E4299" s="159"/>
      <c r="F4299" s="159"/>
      <c r="G4299" s="160"/>
      <c r="H4299" s="159"/>
      <c r="I4299" s="159"/>
      <c r="K4299" s="161"/>
      <c r="S4299" s="157"/>
    </row>
    <row r="4300" spans="1:19" s="158" customFormat="1" x14ac:dyDescent="0.2">
      <c r="A4300" s="157"/>
      <c r="E4300" s="159"/>
      <c r="F4300" s="159"/>
      <c r="G4300" s="160"/>
      <c r="H4300" s="159"/>
      <c r="I4300" s="159"/>
      <c r="K4300" s="161"/>
      <c r="S4300" s="157"/>
    </row>
    <row r="4301" spans="1:19" s="158" customFormat="1" x14ac:dyDescent="0.2">
      <c r="A4301" s="157"/>
      <c r="E4301" s="159"/>
      <c r="F4301" s="159"/>
      <c r="G4301" s="160"/>
      <c r="H4301" s="159"/>
      <c r="I4301" s="159"/>
      <c r="K4301" s="161"/>
      <c r="S4301" s="157"/>
    </row>
    <row r="4302" spans="1:19" s="158" customFormat="1" x14ac:dyDescent="0.2">
      <c r="A4302" s="157"/>
      <c r="E4302" s="159"/>
      <c r="F4302" s="159"/>
      <c r="G4302" s="160"/>
      <c r="H4302" s="159"/>
      <c r="I4302" s="159"/>
      <c r="K4302" s="161"/>
      <c r="S4302" s="157"/>
    </row>
    <row r="4303" spans="1:19" s="158" customFormat="1" x14ac:dyDescent="0.2">
      <c r="A4303" s="157"/>
      <c r="E4303" s="159"/>
      <c r="F4303" s="159"/>
      <c r="G4303" s="160"/>
      <c r="H4303" s="159"/>
      <c r="I4303" s="159"/>
      <c r="K4303" s="161"/>
      <c r="S4303" s="157"/>
    </row>
    <row r="4304" spans="1:19" s="158" customFormat="1" x14ac:dyDescent="0.2">
      <c r="A4304" s="157"/>
      <c r="E4304" s="159"/>
      <c r="F4304" s="159"/>
      <c r="G4304" s="160"/>
      <c r="H4304" s="159"/>
      <c r="I4304" s="159"/>
      <c r="K4304" s="161"/>
      <c r="S4304" s="157"/>
    </row>
    <row r="4305" spans="1:19" s="158" customFormat="1" x14ac:dyDescent="0.2">
      <c r="A4305" s="157"/>
      <c r="E4305" s="159"/>
      <c r="F4305" s="159"/>
      <c r="G4305" s="160"/>
      <c r="H4305" s="159"/>
      <c r="I4305" s="159"/>
      <c r="K4305" s="161"/>
      <c r="S4305" s="157"/>
    </row>
    <row r="4306" spans="1:19" s="158" customFormat="1" x14ac:dyDescent="0.2">
      <c r="A4306" s="157"/>
      <c r="E4306" s="159"/>
      <c r="F4306" s="159"/>
      <c r="G4306" s="160"/>
      <c r="H4306" s="159"/>
      <c r="I4306" s="159"/>
      <c r="K4306" s="161"/>
      <c r="S4306" s="157"/>
    </row>
    <row r="4307" spans="1:19" s="158" customFormat="1" x14ac:dyDescent="0.2">
      <c r="A4307" s="157"/>
      <c r="E4307" s="159"/>
      <c r="F4307" s="159"/>
      <c r="G4307" s="160"/>
      <c r="H4307" s="159"/>
      <c r="I4307" s="159"/>
      <c r="K4307" s="161"/>
      <c r="S4307" s="157"/>
    </row>
    <row r="4308" spans="1:19" s="158" customFormat="1" x14ac:dyDescent="0.2">
      <c r="A4308" s="157"/>
      <c r="E4308" s="159"/>
      <c r="F4308" s="159"/>
      <c r="G4308" s="160"/>
      <c r="H4308" s="159"/>
      <c r="I4308" s="159"/>
      <c r="K4308" s="161"/>
      <c r="S4308" s="157"/>
    </row>
    <row r="4309" spans="1:19" s="158" customFormat="1" x14ac:dyDescent="0.2">
      <c r="A4309" s="157"/>
      <c r="E4309" s="159"/>
      <c r="F4309" s="159"/>
      <c r="G4309" s="160"/>
      <c r="H4309" s="159"/>
      <c r="I4309" s="159"/>
      <c r="K4309" s="161"/>
      <c r="S4309" s="157"/>
    </row>
    <row r="4310" spans="1:19" s="158" customFormat="1" x14ac:dyDescent="0.2">
      <c r="A4310" s="157"/>
      <c r="E4310" s="159"/>
      <c r="F4310" s="159"/>
      <c r="G4310" s="160"/>
      <c r="H4310" s="159"/>
      <c r="I4310" s="159"/>
      <c r="K4310" s="161"/>
      <c r="S4310" s="157"/>
    </row>
    <row r="4311" spans="1:19" s="158" customFormat="1" x14ac:dyDescent="0.2">
      <c r="A4311" s="157"/>
      <c r="E4311" s="159"/>
      <c r="F4311" s="159"/>
      <c r="G4311" s="160"/>
      <c r="H4311" s="159"/>
      <c r="I4311" s="159"/>
      <c r="K4311" s="161"/>
      <c r="S4311" s="157"/>
    </row>
    <row r="4312" spans="1:19" s="158" customFormat="1" x14ac:dyDescent="0.2">
      <c r="A4312" s="157"/>
      <c r="E4312" s="159"/>
      <c r="F4312" s="159"/>
      <c r="G4312" s="160"/>
      <c r="H4312" s="159"/>
      <c r="I4312" s="159"/>
      <c r="K4312" s="161"/>
      <c r="S4312" s="157"/>
    </row>
    <row r="4313" spans="1:19" s="158" customFormat="1" x14ac:dyDescent="0.2">
      <c r="A4313" s="157"/>
      <c r="E4313" s="159"/>
      <c r="F4313" s="159"/>
      <c r="G4313" s="160"/>
      <c r="H4313" s="159"/>
      <c r="I4313" s="159"/>
      <c r="K4313" s="161"/>
      <c r="S4313" s="157"/>
    </row>
    <row r="4314" spans="1:19" s="158" customFormat="1" x14ac:dyDescent="0.2">
      <c r="A4314" s="157"/>
      <c r="E4314" s="159"/>
      <c r="F4314" s="159"/>
      <c r="G4314" s="160"/>
      <c r="H4314" s="159"/>
      <c r="I4314" s="159"/>
      <c r="K4314" s="161"/>
      <c r="S4314" s="157"/>
    </row>
    <row r="4315" spans="1:19" s="158" customFormat="1" x14ac:dyDescent="0.2">
      <c r="A4315" s="157"/>
      <c r="E4315" s="159"/>
      <c r="F4315" s="159"/>
      <c r="G4315" s="160"/>
      <c r="H4315" s="159"/>
      <c r="I4315" s="159"/>
      <c r="K4315" s="161"/>
      <c r="S4315" s="157"/>
    </row>
    <row r="4316" spans="1:19" s="158" customFormat="1" x14ac:dyDescent="0.2">
      <c r="A4316" s="157"/>
      <c r="E4316" s="159"/>
      <c r="F4316" s="159"/>
      <c r="G4316" s="160"/>
      <c r="H4316" s="159"/>
      <c r="I4316" s="159"/>
      <c r="K4316" s="161"/>
      <c r="S4316" s="157"/>
    </row>
    <row r="4317" spans="1:19" s="158" customFormat="1" x14ac:dyDescent="0.2">
      <c r="A4317" s="157"/>
      <c r="E4317" s="159"/>
      <c r="F4317" s="159"/>
      <c r="G4317" s="160"/>
      <c r="H4317" s="159"/>
      <c r="I4317" s="159"/>
      <c r="K4317" s="161"/>
      <c r="S4317" s="157"/>
    </row>
    <row r="4318" spans="1:19" s="158" customFormat="1" x14ac:dyDescent="0.2">
      <c r="A4318" s="157"/>
      <c r="E4318" s="159"/>
      <c r="F4318" s="159"/>
      <c r="G4318" s="160"/>
      <c r="H4318" s="159"/>
      <c r="I4318" s="159"/>
      <c r="K4318" s="161"/>
      <c r="S4318" s="157"/>
    </row>
    <row r="4319" spans="1:19" s="158" customFormat="1" x14ac:dyDescent="0.2">
      <c r="A4319" s="157"/>
      <c r="E4319" s="159"/>
      <c r="F4319" s="159"/>
      <c r="G4319" s="160"/>
      <c r="H4319" s="159"/>
      <c r="I4319" s="159"/>
      <c r="K4319" s="161"/>
      <c r="S4319" s="157"/>
    </row>
    <row r="4320" spans="1:19" s="158" customFormat="1" x14ac:dyDescent="0.2">
      <c r="A4320" s="157"/>
      <c r="E4320" s="159"/>
      <c r="F4320" s="159"/>
      <c r="G4320" s="160"/>
      <c r="H4320" s="159"/>
      <c r="I4320" s="159"/>
      <c r="K4320" s="161"/>
      <c r="S4320" s="157"/>
    </row>
    <row r="4321" spans="1:19" s="158" customFormat="1" x14ac:dyDescent="0.2">
      <c r="A4321" s="157"/>
      <c r="E4321" s="159"/>
      <c r="F4321" s="159"/>
      <c r="G4321" s="160"/>
      <c r="H4321" s="159"/>
      <c r="I4321" s="159"/>
      <c r="K4321" s="161"/>
      <c r="S4321" s="157"/>
    </row>
    <row r="4322" spans="1:19" s="158" customFormat="1" x14ac:dyDescent="0.2">
      <c r="A4322" s="157"/>
      <c r="E4322" s="159"/>
      <c r="F4322" s="159"/>
      <c r="G4322" s="160"/>
      <c r="H4322" s="159"/>
      <c r="I4322" s="159"/>
      <c r="K4322" s="161"/>
      <c r="S4322" s="157"/>
    </row>
    <row r="4323" spans="1:19" s="158" customFormat="1" x14ac:dyDescent="0.2">
      <c r="A4323" s="157"/>
      <c r="E4323" s="159"/>
      <c r="F4323" s="159"/>
      <c r="G4323" s="160"/>
      <c r="H4323" s="159"/>
      <c r="I4323" s="159"/>
      <c r="K4323" s="161"/>
      <c r="S4323" s="157"/>
    </row>
    <row r="4324" spans="1:19" s="158" customFormat="1" x14ac:dyDescent="0.2">
      <c r="A4324" s="157"/>
      <c r="E4324" s="159"/>
      <c r="F4324" s="159"/>
      <c r="G4324" s="160"/>
      <c r="H4324" s="159"/>
      <c r="I4324" s="159"/>
      <c r="K4324" s="161"/>
      <c r="S4324" s="157"/>
    </row>
    <row r="4325" spans="1:19" s="158" customFormat="1" x14ac:dyDescent="0.2">
      <c r="A4325" s="157"/>
      <c r="E4325" s="159"/>
      <c r="F4325" s="159"/>
      <c r="G4325" s="160"/>
      <c r="H4325" s="159"/>
      <c r="I4325" s="159"/>
      <c r="K4325" s="161"/>
      <c r="S4325" s="157"/>
    </row>
    <row r="4326" spans="1:19" s="158" customFormat="1" x14ac:dyDescent="0.2">
      <c r="A4326" s="157"/>
      <c r="E4326" s="159"/>
      <c r="F4326" s="159"/>
      <c r="G4326" s="160"/>
      <c r="H4326" s="159"/>
      <c r="I4326" s="159"/>
      <c r="K4326" s="161"/>
      <c r="S4326" s="157"/>
    </row>
    <row r="4327" spans="1:19" s="158" customFormat="1" x14ac:dyDescent="0.2">
      <c r="A4327" s="157"/>
      <c r="E4327" s="159"/>
      <c r="F4327" s="159"/>
      <c r="G4327" s="160"/>
      <c r="H4327" s="159"/>
      <c r="I4327" s="159"/>
      <c r="K4327" s="161"/>
      <c r="S4327" s="157"/>
    </row>
    <row r="4328" spans="1:19" s="158" customFormat="1" x14ac:dyDescent="0.2">
      <c r="A4328" s="157"/>
      <c r="E4328" s="159"/>
      <c r="F4328" s="159"/>
      <c r="G4328" s="160"/>
      <c r="H4328" s="159"/>
      <c r="I4328" s="159"/>
      <c r="K4328" s="161"/>
      <c r="S4328" s="157"/>
    </row>
    <row r="4329" spans="1:19" s="158" customFormat="1" x14ac:dyDescent="0.2">
      <c r="A4329" s="157"/>
      <c r="E4329" s="159"/>
      <c r="F4329" s="159"/>
      <c r="G4329" s="160"/>
      <c r="H4329" s="159"/>
      <c r="I4329" s="159"/>
      <c r="K4329" s="161"/>
      <c r="S4329" s="157"/>
    </row>
    <row r="4330" spans="1:19" s="158" customFormat="1" x14ac:dyDescent="0.2">
      <c r="A4330" s="157"/>
      <c r="E4330" s="159"/>
      <c r="F4330" s="159"/>
      <c r="G4330" s="160"/>
      <c r="H4330" s="159"/>
      <c r="I4330" s="159"/>
      <c r="K4330" s="161"/>
      <c r="S4330" s="157"/>
    </row>
    <row r="4331" spans="1:19" s="158" customFormat="1" x14ac:dyDescent="0.2">
      <c r="A4331" s="157"/>
      <c r="E4331" s="159"/>
      <c r="F4331" s="159"/>
      <c r="G4331" s="160"/>
      <c r="H4331" s="159"/>
      <c r="I4331" s="159"/>
      <c r="K4331" s="161"/>
      <c r="S4331" s="157"/>
    </row>
    <row r="4332" spans="1:19" s="158" customFormat="1" x14ac:dyDescent="0.2">
      <c r="A4332" s="157"/>
      <c r="E4332" s="159"/>
      <c r="F4332" s="159"/>
      <c r="G4332" s="160"/>
      <c r="H4332" s="159"/>
      <c r="I4332" s="159"/>
      <c r="K4332" s="161"/>
      <c r="S4332" s="157"/>
    </row>
    <row r="4333" spans="1:19" s="158" customFormat="1" x14ac:dyDescent="0.2">
      <c r="A4333" s="157"/>
      <c r="E4333" s="159"/>
      <c r="F4333" s="159"/>
      <c r="G4333" s="160"/>
      <c r="H4333" s="159"/>
      <c r="I4333" s="159"/>
      <c r="K4333" s="161"/>
      <c r="S4333" s="157"/>
    </row>
    <row r="4334" spans="1:19" s="158" customFormat="1" x14ac:dyDescent="0.2">
      <c r="A4334" s="157"/>
      <c r="E4334" s="159"/>
      <c r="F4334" s="159"/>
      <c r="G4334" s="160"/>
      <c r="H4334" s="159"/>
      <c r="I4334" s="159"/>
      <c r="K4334" s="161"/>
      <c r="S4334" s="157"/>
    </row>
    <row r="4335" spans="1:19" s="158" customFormat="1" x14ac:dyDescent="0.2">
      <c r="A4335" s="157"/>
      <c r="E4335" s="159"/>
      <c r="F4335" s="159"/>
      <c r="G4335" s="160"/>
      <c r="H4335" s="159"/>
      <c r="I4335" s="159"/>
      <c r="K4335" s="161"/>
      <c r="S4335" s="157"/>
    </row>
    <row r="4336" spans="1:19" s="158" customFormat="1" x14ac:dyDescent="0.2">
      <c r="A4336" s="157"/>
      <c r="E4336" s="159"/>
      <c r="F4336" s="159"/>
      <c r="G4336" s="160"/>
      <c r="H4336" s="159"/>
      <c r="I4336" s="159"/>
      <c r="K4336" s="161"/>
      <c r="S4336" s="157"/>
    </row>
    <row r="4337" spans="1:19" s="158" customFormat="1" x14ac:dyDescent="0.2">
      <c r="A4337" s="157"/>
      <c r="E4337" s="159"/>
      <c r="F4337" s="159"/>
      <c r="G4337" s="160"/>
      <c r="H4337" s="159"/>
      <c r="I4337" s="159"/>
      <c r="K4337" s="161"/>
      <c r="S4337" s="157"/>
    </row>
    <row r="4338" spans="1:19" s="158" customFormat="1" x14ac:dyDescent="0.2">
      <c r="A4338" s="157"/>
      <c r="E4338" s="159"/>
      <c r="F4338" s="159"/>
      <c r="G4338" s="160"/>
      <c r="H4338" s="159"/>
      <c r="I4338" s="159"/>
      <c r="K4338" s="161"/>
      <c r="S4338" s="157"/>
    </row>
    <row r="4339" spans="1:19" s="158" customFormat="1" x14ac:dyDescent="0.2">
      <c r="A4339" s="157"/>
      <c r="E4339" s="159"/>
      <c r="F4339" s="159"/>
      <c r="G4339" s="160"/>
      <c r="H4339" s="159"/>
      <c r="I4339" s="159"/>
      <c r="K4339" s="161"/>
      <c r="S4339" s="157"/>
    </row>
    <row r="4340" spans="1:19" s="158" customFormat="1" x14ac:dyDescent="0.2">
      <c r="A4340" s="157"/>
      <c r="E4340" s="159"/>
      <c r="F4340" s="159"/>
      <c r="G4340" s="160"/>
      <c r="H4340" s="159"/>
      <c r="I4340" s="159"/>
      <c r="K4340" s="161"/>
      <c r="S4340" s="157"/>
    </row>
    <row r="4341" spans="1:19" s="158" customFormat="1" x14ac:dyDescent="0.2">
      <c r="A4341" s="157"/>
      <c r="E4341" s="159"/>
      <c r="F4341" s="159"/>
      <c r="G4341" s="160"/>
      <c r="H4341" s="159"/>
      <c r="I4341" s="159"/>
      <c r="K4341" s="161"/>
      <c r="S4341" s="157"/>
    </row>
    <row r="4342" spans="1:19" s="158" customFormat="1" x14ac:dyDescent="0.2">
      <c r="A4342" s="157"/>
      <c r="E4342" s="159"/>
      <c r="F4342" s="159"/>
      <c r="G4342" s="160"/>
      <c r="H4342" s="159"/>
      <c r="I4342" s="159"/>
      <c r="K4342" s="161"/>
      <c r="S4342" s="157"/>
    </row>
    <row r="4343" spans="1:19" s="158" customFormat="1" x14ac:dyDescent="0.2">
      <c r="A4343" s="157"/>
      <c r="E4343" s="159"/>
      <c r="F4343" s="159"/>
      <c r="G4343" s="160"/>
      <c r="H4343" s="159"/>
      <c r="I4343" s="159"/>
      <c r="K4343" s="161"/>
      <c r="S4343" s="157"/>
    </row>
    <row r="4344" spans="1:19" s="158" customFormat="1" x14ac:dyDescent="0.2">
      <c r="A4344" s="157"/>
      <c r="E4344" s="159"/>
      <c r="F4344" s="159"/>
      <c r="G4344" s="160"/>
      <c r="H4344" s="159"/>
      <c r="I4344" s="159"/>
      <c r="K4344" s="161"/>
      <c r="S4344" s="157"/>
    </row>
    <row r="4345" spans="1:19" s="158" customFormat="1" x14ac:dyDescent="0.2">
      <c r="A4345" s="157"/>
      <c r="E4345" s="159"/>
      <c r="F4345" s="159"/>
      <c r="G4345" s="160"/>
      <c r="H4345" s="159"/>
      <c r="I4345" s="159"/>
      <c r="K4345" s="161"/>
      <c r="S4345" s="157"/>
    </row>
    <row r="4346" spans="1:19" s="158" customFormat="1" x14ac:dyDescent="0.2">
      <c r="A4346" s="157"/>
      <c r="E4346" s="159"/>
      <c r="F4346" s="159"/>
      <c r="G4346" s="160"/>
      <c r="H4346" s="159"/>
      <c r="I4346" s="159"/>
      <c r="K4346" s="161"/>
      <c r="S4346" s="157"/>
    </row>
    <row r="4347" spans="1:19" s="158" customFormat="1" x14ac:dyDescent="0.2">
      <c r="A4347" s="157"/>
      <c r="E4347" s="159"/>
      <c r="F4347" s="159"/>
      <c r="G4347" s="160"/>
      <c r="H4347" s="159"/>
      <c r="I4347" s="159"/>
      <c r="K4347" s="161"/>
      <c r="S4347" s="157"/>
    </row>
    <row r="4348" spans="1:19" s="158" customFormat="1" x14ac:dyDescent="0.2">
      <c r="A4348" s="157"/>
      <c r="E4348" s="159"/>
      <c r="F4348" s="159"/>
      <c r="G4348" s="160"/>
      <c r="H4348" s="159"/>
      <c r="I4348" s="159"/>
      <c r="K4348" s="161"/>
      <c r="S4348" s="157"/>
    </row>
    <row r="4349" spans="1:19" s="158" customFormat="1" x14ac:dyDescent="0.2">
      <c r="A4349" s="157"/>
      <c r="E4349" s="159"/>
      <c r="F4349" s="159"/>
      <c r="G4349" s="160"/>
      <c r="H4349" s="159"/>
      <c r="I4349" s="159"/>
      <c r="K4349" s="161"/>
      <c r="S4349" s="157"/>
    </row>
    <row r="4350" spans="1:19" s="158" customFormat="1" x14ac:dyDescent="0.2">
      <c r="A4350" s="157"/>
      <c r="E4350" s="159"/>
      <c r="F4350" s="159"/>
      <c r="G4350" s="160"/>
      <c r="H4350" s="159"/>
      <c r="I4350" s="159"/>
      <c r="K4350" s="161"/>
      <c r="S4350" s="157"/>
    </row>
    <row r="4351" spans="1:19" s="158" customFormat="1" x14ac:dyDescent="0.2">
      <c r="A4351" s="157"/>
      <c r="E4351" s="159"/>
      <c r="F4351" s="159"/>
      <c r="G4351" s="160"/>
      <c r="H4351" s="159"/>
      <c r="I4351" s="159"/>
      <c r="K4351" s="161"/>
      <c r="S4351" s="157"/>
    </row>
    <row r="4352" spans="1:19" s="158" customFormat="1" x14ac:dyDescent="0.2">
      <c r="A4352" s="157"/>
      <c r="E4352" s="159"/>
      <c r="F4352" s="159"/>
      <c r="G4352" s="160"/>
      <c r="H4352" s="159"/>
      <c r="I4352" s="159"/>
      <c r="K4352" s="161"/>
      <c r="S4352" s="157"/>
    </row>
    <row r="4353" spans="1:19" s="158" customFormat="1" x14ac:dyDescent="0.2">
      <c r="A4353" s="157"/>
      <c r="E4353" s="159"/>
      <c r="F4353" s="159"/>
      <c r="G4353" s="160"/>
      <c r="H4353" s="159"/>
      <c r="I4353" s="159"/>
      <c r="K4353" s="161"/>
      <c r="S4353" s="157"/>
    </row>
    <row r="4354" spans="1:19" s="158" customFormat="1" x14ac:dyDescent="0.2">
      <c r="A4354" s="157"/>
      <c r="E4354" s="159"/>
      <c r="F4354" s="159"/>
      <c r="G4354" s="160"/>
      <c r="H4354" s="159"/>
      <c r="I4354" s="159"/>
      <c r="K4354" s="161"/>
      <c r="S4354" s="157"/>
    </row>
    <row r="4355" spans="1:19" s="158" customFormat="1" x14ac:dyDescent="0.2">
      <c r="A4355" s="157"/>
      <c r="E4355" s="159"/>
      <c r="F4355" s="159"/>
      <c r="G4355" s="160"/>
      <c r="H4355" s="159"/>
      <c r="I4355" s="159"/>
      <c r="K4355" s="161"/>
      <c r="S4355" s="157"/>
    </row>
    <row r="4356" spans="1:19" s="158" customFormat="1" x14ac:dyDescent="0.2">
      <c r="A4356" s="157"/>
      <c r="E4356" s="159"/>
      <c r="F4356" s="159"/>
      <c r="G4356" s="160"/>
      <c r="H4356" s="159"/>
      <c r="I4356" s="159"/>
      <c r="K4356" s="161"/>
      <c r="S4356" s="157"/>
    </row>
    <row r="4357" spans="1:19" s="158" customFormat="1" x14ac:dyDescent="0.2">
      <c r="A4357" s="157"/>
      <c r="E4357" s="159"/>
      <c r="F4357" s="159"/>
      <c r="G4357" s="160"/>
      <c r="H4357" s="159"/>
      <c r="I4357" s="159"/>
      <c r="K4357" s="161"/>
      <c r="S4357" s="157"/>
    </row>
    <row r="4358" spans="1:19" s="158" customFormat="1" x14ac:dyDescent="0.2">
      <c r="A4358" s="157"/>
      <c r="E4358" s="159"/>
      <c r="F4358" s="159"/>
      <c r="G4358" s="160"/>
      <c r="H4358" s="159"/>
      <c r="I4358" s="159"/>
      <c r="K4358" s="161"/>
      <c r="S4358" s="157"/>
    </row>
    <row r="4359" spans="1:19" s="158" customFormat="1" x14ac:dyDescent="0.2">
      <c r="A4359" s="157"/>
      <c r="E4359" s="159"/>
      <c r="F4359" s="159"/>
      <c r="G4359" s="160"/>
      <c r="H4359" s="159"/>
      <c r="I4359" s="159"/>
      <c r="K4359" s="161"/>
      <c r="S4359" s="157"/>
    </row>
    <row r="4360" spans="1:19" s="158" customFormat="1" x14ac:dyDescent="0.2">
      <c r="A4360" s="157"/>
      <c r="E4360" s="159"/>
      <c r="F4360" s="159"/>
      <c r="G4360" s="160"/>
      <c r="H4360" s="159"/>
      <c r="I4360" s="159"/>
      <c r="K4360" s="161"/>
      <c r="S4360" s="157"/>
    </row>
    <row r="4361" spans="1:19" s="158" customFormat="1" x14ac:dyDescent="0.2">
      <c r="A4361" s="157"/>
      <c r="E4361" s="159"/>
      <c r="F4361" s="159"/>
      <c r="G4361" s="160"/>
      <c r="H4361" s="159"/>
      <c r="I4361" s="159"/>
      <c r="K4361" s="161"/>
      <c r="S4361" s="157"/>
    </row>
    <row r="4362" spans="1:19" s="158" customFormat="1" x14ac:dyDescent="0.2">
      <c r="A4362" s="157"/>
      <c r="E4362" s="159"/>
      <c r="F4362" s="159"/>
      <c r="G4362" s="160"/>
      <c r="H4362" s="159"/>
      <c r="I4362" s="159"/>
      <c r="K4362" s="161"/>
      <c r="S4362" s="157"/>
    </row>
    <row r="4363" spans="1:19" s="158" customFormat="1" x14ac:dyDescent="0.2">
      <c r="A4363" s="157"/>
      <c r="E4363" s="159"/>
      <c r="F4363" s="159"/>
      <c r="G4363" s="160"/>
      <c r="H4363" s="159"/>
      <c r="I4363" s="159"/>
      <c r="K4363" s="161"/>
      <c r="S4363" s="157"/>
    </row>
    <row r="4364" spans="1:19" s="158" customFormat="1" x14ac:dyDescent="0.2">
      <c r="A4364" s="157"/>
      <c r="E4364" s="159"/>
      <c r="F4364" s="159"/>
      <c r="G4364" s="160"/>
      <c r="H4364" s="159"/>
      <c r="I4364" s="159"/>
      <c r="K4364" s="161"/>
      <c r="S4364" s="157"/>
    </row>
    <row r="4365" spans="1:19" s="158" customFormat="1" x14ac:dyDescent="0.2">
      <c r="A4365" s="157"/>
      <c r="E4365" s="159"/>
      <c r="F4365" s="159"/>
      <c r="G4365" s="160"/>
      <c r="H4365" s="159"/>
      <c r="I4365" s="159"/>
      <c r="K4365" s="161"/>
      <c r="S4365" s="157"/>
    </row>
    <row r="4366" spans="1:19" s="158" customFormat="1" x14ac:dyDescent="0.2">
      <c r="A4366" s="157"/>
      <c r="E4366" s="159"/>
      <c r="F4366" s="159"/>
      <c r="G4366" s="160"/>
      <c r="H4366" s="159"/>
      <c r="I4366" s="159"/>
      <c r="K4366" s="161"/>
      <c r="S4366" s="157"/>
    </row>
    <row r="4367" spans="1:19" s="158" customFormat="1" x14ac:dyDescent="0.2">
      <c r="A4367" s="157"/>
      <c r="E4367" s="159"/>
      <c r="F4367" s="159"/>
      <c r="G4367" s="160"/>
      <c r="H4367" s="159"/>
      <c r="I4367" s="159"/>
      <c r="K4367" s="161"/>
      <c r="S4367" s="157"/>
    </row>
    <row r="4368" spans="1:19" s="158" customFormat="1" x14ac:dyDescent="0.2">
      <c r="A4368" s="157"/>
      <c r="E4368" s="159"/>
      <c r="F4368" s="159"/>
      <c r="G4368" s="160"/>
      <c r="H4368" s="159"/>
      <c r="I4368" s="159"/>
      <c r="K4368" s="161"/>
      <c r="S4368" s="157"/>
    </row>
    <row r="4369" spans="1:19" s="158" customFormat="1" x14ac:dyDescent="0.2">
      <c r="A4369" s="157"/>
      <c r="E4369" s="159"/>
      <c r="F4369" s="159"/>
      <c r="G4369" s="160"/>
      <c r="H4369" s="159"/>
      <c r="I4369" s="159"/>
      <c r="K4369" s="161"/>
      <c r="S4369" s="157"/>
    </row>
    <row r="4370" spans="1:19" s="158" customFormat="1" x14ac:dyDescent="0.2">
      <c r="A4370" s="157"/>
      <c r="E4370" s="159"/>
      <c r="F4370" s="159"/>
      <c r="G4370" s="160"/>
      <c r="H4370" s="159"/>
      <c r="I4370" s="159"/>
      <c r="K4370" s="161"/>
      <c r="S4370" s="157"/>
    </row>
    <row r="4371" spans="1:19" s="158" customFormat="1" x14ac:dyDescent="0.2">
      <c r="A4371" s="157"/>
      <c r="E4371" s="159"/>
      <c r="F4371" s="159"/>
      <c r="G4371" s="160"/>
      <c r="H4371" s="159"/>
      <c r="I4371" s="159"/>
      <c r="K4371" s="161"/>
      <c r="S4371" s="157"/>
    </row>
    <row r="4372" spans="1:19" s="158" customFormat="1" x14ac:dyDescent="0.2">
      <c r="A4372" s="157"/>
      <c r="E4372" s="159"/>
      <c r="F4372" s="159"/>
      <c r="G4372" s="160"/>
      <c r="H4372" s="159"/>
      <c r="I4372" s="159"/>
      <c r="K4372" s="161"/>
      <c r="S4372" s="157"/>
    </row>
    <row r="4373" spans="1:19" s="158" customFormat="1" x14ac:dyDescent="0.2">
      <c r="A4373" s="157"/>
      <c r="E4373" s="159"/>
      <c r="F4373" s="159"/>
      <c r="G4373" s="160"/>
      <c r="H4373" s="159"/>
      <c r="I4373" s="159"/>
      <c r="K4373" s="161"/>
      <c r="S4373" s="157"/>
    </row>
    <row r="4374" spans="1:19" s="158" customFormat="1" x14ac:dyDescent="0.2">
      <c r="A4374" s="157"/>
      <c r="E4374" s="159"/>
      <c r="F4374" s="159"/>
      <c r="G4374" s="160"/>
      <c r="H4374" s="159"/>
      <c r="I4374" s="159"/>
      <c r="K4374" s="161"/>
      <c r="S4374" s="157"/>
    </row>
    <row r="4375" spans="1:19" s="158" customFormat="1" x14ac:dyDescent="0.2">
      <c r="A4375" s="157"/>
      <c r="E4375" s="159"/>
      <c r="F4375" s="159"/>
      <c r="G4375" s="160"/>
      <c r="H4375" s="159"/>
      <c r="I4375" s="159"/>
      <c r="K4375" s="161"/>
      <c r="S4375" s="157"/>
    </row>
    <row r="4376" spans="1:19" s="158" customFormat="1" x14ac:dyDescent="0.2">
      <c r="A4376" s="157"/>
      <c r="E4376" s="159"/>
      <c r="F4376" s="159"/>
      <c r="G4376" s="160"/>
      <c r="H4376" s="159"/>
      <c r="I4376" s="159"/>
      <c r="K4376" s="161"/>
      <c r="S4376" s="157"/>
    </row>
    <row r="4377" spans="1:19" s="158" customFormat="1" x14ac:dyDescent="0.2">
      <c r="A4377" s="157"/>
      <c r="E4377" s="159"/>
      <c r="F4377" s="159"/>
      <c r="G4377" s="160"/>
      <c r="H4377" s="159"/>
      <c r="I4377" s="159"/>
      <c r="K4377" s="161"/>
      <c r="S4377" s="157"/>
    </row>
    <row r="4378" spans="1:19" s="158" customFormat="1" x14ac:dyDescent="0.2">
      <c r="A4378" s="157"/>
      <c r="E4378" s="159"/>
      <c r="F4378" s="159"/>
      <c r="G4378" s="160"/>
      <c r="H4378" s="159"/>
      <c r="I4378" s="159"/>
      <c r="K4378" s="161"/>
      <c r="S4378" s="157"/>
    </row>
    <row r="4379" spans="1:19" s="158" customFormat="1" x14ac:dyDescent="0.2">
      <c r="A4379" s="157"/>
      <c r="E4379" s="159"/>
      <c r="F4379" s="159"/>
      <c r="G4379" s="160"/>
      <c r="H4379" s="159"/>
      <c r="I4379" s="159"/>
      <c r="K4379" s="161"/>
      <c r="S4379" s="157"/>
    </row>
    <row r="4380" spans="1:19" s="158" customFormat="1" x14ac:dyDescent="0.2">
      <c r="A4380" s="157"/>
      <c r="E4380" s="159"/>
      <c r="F4380" s="159"/>
      <c r="G4380" s="160"/>
      <c r="H4380" s="159"/>
      <c r="I4380" s="159"/>
      <c r="K4380" s="161"/>
      <c r="S4380" s="157"/>
    </row>
    <row r="4381" spans="1:19" s="158" customFormat="1" x14ac:dyDescent="0.2">
      <c r="A4381" s="157"/>
      <c r="E4381" s="159"/>
      <c r="F4381" s="159"/>
      <c r="G4381" s="160"/>
      <c r="H4381" s="159"/>
      <c r="I4381" s="159"/>
      <c r="K4381" s="161"/>
      <c r="S4381" s="157"/>
    </row>
    <row r="4382" spans="1:19" s="158" customFormat="1" x14ac:dyDescent="0.2">
      <c r="A4382" s="157"/>
      <c r="E4382" s="159"/>
      <c r="F4382" s="159"/>
      <c r="G4382" s="160"/>
      <c r="H4382" s="159"/>
      <c r="I4382" s="159"/>
      <c r="K4382" s="161"/>
      <c r="S4382" s="157"/>
    </row>
    <row r="4383" spans="1:19" s="158" customFormat="1" x14ac:dyDescent="0.2">
      <c r="A4383" s="157"/>
      <c r="E4383" s="159"/>
      <c r="F4383" s="159"/>
      <c r="G4383" s="160"/>
      <c r="H4383" s="159"/>
      <c r="I4383" s="159"/>
      <c r="K4383" s="161"/>
      <c r="S4383" s="157"/>
    </row>
    <row r="4384" spans="1:19" s="158" customFormat="1" x14ac:dyDescent="0.2">
      <c r="A4384" s="157"/>
      <c r="E4384" s="159"/>
      <c r="F4384" s="159"/>
      <c r="G4384" s="160"/>
      <c r="H4384" s="159"/>
      <c r="I4384" s="159"/>
      <c r="K4384" s="161"/>
      <c r="S4384" s="157"/>
    </row>
    <row r="4385" spans="1:19" s="158" customFormat="1" x14ac:dyDescent="0.2">
      <c r="A4385" s="157"/>
      <c r="E4385" s="159"/>
      <c r="F4385" s="159"/>
      <c r="G4385" s="160"/>
      <c r="H4385" s="159"/>
      <c r="I4385" s="159"/>
      <c r="K4385" s="161"/>
      <c r="S4385" s="157"/>
    </row>
    <row r="4386" spans="1:19" s="158" customFormat="1" x14ac:dyDescent="0.2">
      <c r="A4386" s="157"/>
      <c r="E4386" s="159"/>
      <c r="F4386" s="159"/>
      <c r="G4386" s="160"/>
      <c r="H4386" s="159"/>
      <c r="I4386" s="159"/>
      <c r="K4386" s="161"/>
      <c r="S4386" s="157"/>
    </row>
    <row r="4387" spans="1:19" s="158" customFormat="1" x14ac:dyDescent="0.2">
      <c r="A4387" s="157"/>
      <c r="E4387" s="159"/>
      <c r="F4387" s="159"/>
      <c r="G4387" s="160"/>
      <c r="H4387" s="159"/>
      <c r="I4387" s="159"/>
      <c r="K4387" s="161"/>
      <c r="S4387" s="157"/>
    </row>
    <row r="4388" spans="1:19" s="158" customFormat="1" x14ac:dyDescent="0.2">
      <c r="A4388" s="157"/>
      <c r="E4388" s="159"/>
      <c r="F4388" s="159"/>
      <c r="G4388" s="160"/>
      <c r="H4388" s="159"/>
      <c r="I4388" s="159"/>
      <c r="K4388" s="161"/>
      <c r="S4388" s="157"/>
    </row>
    <row r="4389" spans="1:19" s="158" customFormat="1" x14ac:dyDescent="0.2">
      <c r="A4389" s="157"/>
      <c r="E4389" s="159"/>
      <c r="F4389" s="159"/>
      <c r="G4389" s="160"/>
      <c r="H4389" s="159"/>
      <c r="I4389" s="159"/>
      <c r="K4389" s="161"/>
      <c r="S4389" s="157"/>
    </row>
    <row r="4390" spans="1:19" s="158" customFormat="1" x14ac:dyDescent="0.2">
      <c r="A4390" s="157"/>
      <c r="E4390" s="159"/>
      <c r="F4390" s="159"/>
      <c r="G4390" s="160"/>
      <c r="H4390" s="159"/>
      <c r="I4390" s="159"/>
      <c r="K4390" s="161"/>
      <c r="S4390" s="157"/>
    </row>
    <row r="4391" spans="1:19" s="158" customFormat="1" x14ac:dyDescent="0.2">
      <c r="A4391" s="157"/>
      <c r="E4391" s="159"/>
      <c r="F4391" s="159"/>
      <c r="G4391" s="160"/>
      <c r="H4391" s="159"/>
      <c r="I4391" s="159"/>
      <c r="K4391" s="161"/>
      <c r="S4391" s="157"/>
    </row>
    <row r="4392" spans="1:19" s="158" customFormat="1" x14ac:dyDescent="0.2">
      <c r="A4392" s="157"/>
      <c r="E4392" s="159"/>
      <c r="F4392" s="159"/>
      <c r="G4392" s="160"/>
      <c r="H4392" s="159"/>
      <c r="I4392" s="159"/>
      <c r="K4392" s="161"/>
      <c r="S4392" s="157"/>
    </row>
    <row r="4393" spans="1:19" s="158" customFormat="1" x14ac:dyDescent="0.2">
      <c r="A4393" s="157"/>
      <c r="E4393" s="159"/>
      <c r="F4393" s="159"/>
      <c r="G4393" s="160"/>
      <c r="H4393" s="159"/>
      <c r="I4393" s="159"/>
      <c r="K4393" s="161"/>
      <c r="S4393" s="157"/>
    </row>
    <row r="4394" spans="1:19" s="158" customFormat="1" x14ac:dyDescent="0.2">
      <c r="A4394" s="157"/>
      <c r="E4394" s="159"/>
      <c r="F4394" s="159"/>
      <c r="G4394" s="160"/>
      <c r="H4394" s="159"/>
      <c r="I4394" s="159"/>
      <c r="K4394" s="161"/>
      <c r="S4394" s="157"/>
    </row>
    <row r="4395" spans="1:19" s="158" customFormat="1" x14ac:dyDescent="0.2">
      <c r="A4395" s="157"/>
      <c r="E4395" s="159"/>
      <c r="F4395" s="159"/>
      <c r="G4395" s="160"/>
      <c r="H4395" s="159"/>
      <c r="I4395" s="159"/>
      <c r="K4395" s="161"/>
      <c r="S4395" s="157"/>
    </row>
    <row r="4396" spans="1:19" s="158" customFormat="1" x14ac:dyDescent="0.2">
      <c r="A4396" s="157"/>
      <c r="E4396" s="159"/>
      <c r="F4396" s="159"/>
      <c r="G4396" s="160"/>
      <c r="H4396" s="159"/>
      <c r="I4396" s="159"/>
      <c r="K4396" s="161"/>
      <c r="S4396" s="157"/>
    </row>
    <row r="4397" spans="1:19" s="158" customFormat="1" x14ac:dyDescent="0.2">
      <c r="A4397" s="157"/>
      <c r="E4397" s="159"/>
      <c r="F4397" s="159"/>
      <c r="G4397" s="160"/>
      <c r="H4397" s="159"/>
      <c r="I4397" s="159"/>
      <c r="K4397" s="161"/>
      <c r="S4397" s="157"/>
    </row>
    <row r="4398" spans="1:19" s="158" customFormat="1" x14ac:dyDescent="0.2">
      <c r="A4398" s="157"/>
      <c r="E4398" s="159"/>
      <c r="F4398" s="159"/>
      <c r="G4398" s="160"/>
      <c r="H4398" s="159"/>
      <c r="I4398" s="159"/>
      <c r="K4398" s="161"/>
      <c r="S4398" s="157"/>
    </row>
    <row r="4399" spans="1:19" s="158" customFormat="1" x14ac:dyDescent="0.2">
      <c r="A4399" s="157"/>
      <c r="E4399" s="159"/>
      <c r="F4399" s="159"/>
      <c r="G4399" s="160"/>
      <c r="H4399" s="159"/>
      <c r="I4399" s="159"/>
      <c r="K4399" s="161"/>
      <c r="S4399" s="157"/>
    </row>
    <row r="4400" spans="1:19" s="158" customFormat="1" x14ac:dyDescent="0.2">
      <c r="A4400" s="157"/>
      <c r="E4400" s="159"/>
      <c r="F4400" s="159"/>
      <c r="G4400" s="160"/>
      <c r="H4400" s="159"/>
      <c r="I4400" s="159"/>
      <c r="K4400" s="161"/>
      <c r="S4400" s="157"/>
    </row>
    <row r="4401" spans="1:19" s="158" customFormat="1" x14ac:dyDescent="0.2">
      <c r="A4401" s="157"/>
      <c r="E4401" s="159"/>
      <c r="F4401" s="159"/>
      <c r="G4401" s="160"/>
      <c r="H4401" s="159"/>
      <c r="I4401" s="159"/>
      <c r="K4401" s="161"/>
      <c r="S4401" s="157"/>
    </row>
    <row r="4402" spans="1:19" s="158" customFormat="1" x14ac:dyDescent="0.2">
      <c r="A4402" s="157"/>
      <c r="E4402" s="159"/>
      <c r="F4402" s="159"/>
      <c r="G4402" s="160"/>
      <c r="H4402" s="159"/>
      <c r="I4402" s="159"/>
      <c r="K4402" s="161"/>
      <c r="S4402" s="157"/>
    </row>
    <row r="4403" spans="1:19" s="158" customFormat="1" x14ac:dyDescent="0.2">
      <c r="A4403" s="157"/>
      <c r="E4403" s="159"/>
      <c r="F4403" s="159"/>
      <c r="G4403" s="160"/>
      <c r="H4403" s="159"/>
      <c r="I4403" s="159"/>
      <c r="K4403" s="161"/>
      <c r="S4403" s="157"/>
    </row>
    <row r="4404" spans="1:19" s="158" customFormat="1" x14ac:dyDescent="0.2">
      <c r="A4404" s="157"/>
      <c r="E4404" s="159"/>
      <c r="F4404" s="159"/>
      <c r="G4404" s="160"/>
      <c r="H4404" s="159"/>
      <c r="I4404" s="159"/>
      <c r="K4404" s="161"/>
      <c r="S4404" s="157"/>
    </row>
    <row r="4405" spans="1:19" s="158" customFormat="1" x14ac:dyDescent="0.2">
      <c r="A4405" s="157"/>
      <c r="E4405" s="159"/>
      <c r="F4405" s="159"/>
      <c r="G4405" s="160"/>
      <c r="H4405" s="159"/>
      <c r="I4405" s="159"/>
      <c r="K4405" s="161"/>
      <c r="S4405" s="157"/>
    </row>
    <row r="4406" spans="1:19" s="158" customFormat="1" x14ac:dyDescent="0.2">
      <c r="A4406" s="157"/>
      <c r="E4406" s="159"/>
      <c r="F4406" s="159"/>
      <c r="G4406" s="160"/>
      <c r="H4406" s="159"/>
      <c r="I4406" s="159"/>
      <c r="K4406" s="161"/>
      <c r="S4406" s="157"/>
    </row>
    <row r="4407" spans="1:19" s="158" customFormat="1" x14ac:dyDescent="0.2">
      <c r="A4407" s="157"/>
      <c r="E4407" s="159"/>
      <c r="F4407" s="159"/>
      <c r="G4407" s="160"/>
      <c r="H4407" s="159"/>
      <c r="I4407" s="159"/>
      <c r="K4407" s="161"/>
      <c r="S4407" s="157"/>
    </row>
    <row r="4408" spans="1:19" s="158" customFormat="1" x14ac:dyDescent="0.2">
      <c r="A4408" s="157"/>
      <c r="E4408" s="159"/>
      <c r="F4408" s="159"/>
      <c r="G4408" s="160"/>
      <c r="H4408" s="159"/>
      <c r="I4408" s="159"/>
      <c r="K4408" s="161"/>
      <c r="S4408" s="157"/>
    </row>
    <row r="4409" spans="1:19" s="158" customFormat="1" x14ac:dyDescent="0.2">
      <c r="A4409" s="157"/>
      <c r="E4409" s="159"/>
      <c r="F4409" s="159"/>
      <c r="G4409" s="160"/>
      <c r="H4409" s="159"/>
      <c r="I4409" s="159"/>
      <c r="K4409" s="161"/>
      <c r="S4409" s="157"/>
    </row>
    <row r="4410" spans="1:19" s="158" customFormat="1" x14ac:dyDescent="0.2">
      <c r="A4410" s="157"/>
      <c r="E4410" s="159"/>
      <c r="F4410" s="159"/>
      <c r="G4410" s="160"/>
      <c r="H4410" s="159"/>
      <c r="I4410" s="159"/>
      <c r="K4410" s="161"/>
      <c r="S4410" s="157"/>
    </row>
    <row r="4411" spans="1:19" s="158" customFormat="1" x14ac:dyDescent="0.2">
      <c r="A4411" s="157"/>
      <c r="E4411" s="159"/>
      <c r="F4411" s="159"/>
      <c r="G4411" s="160"/>
      <c r="H4411" s="159"/>
      <c r="I4411" s="159"/>
      <c r="K4411" s="161"/>
      <c r="S4411" s="157"/>
    </row>
    <row r="4412" spans="1:19" s="158" customFormat="1" x14ac:dyDescent="0.2">
      <c r="A4412" s="157"/>
      <c r="E4412" s="159"/>
      <c r="F4412" s="159"/>
      <c r="G4412" s="160"/>
      <c r="H4412" s="159"/>
      <c r="I4412" s="159"/>
      <c r="K4412" s="161"/>
      <c r="S4412" s="157"/>
    </row>
    <row r="4413" spans="1:19" s="158" customFormat="1" x14ac:dyDescent="0.2">
      <c r="A4413" s="157"/>
      <c r="E4413" s="159"/>
      <c r="F4413" s="159"/>
      <c r="G4413" s="160"/>
      <c r="H4413" s="159"/>
      <c r="I4413" s="159"/>
      <c r="K4413" s="161"/>
      <c r="S4413" s="157"/>
    </row>
    <row r="4414" spans="1:19" s="158" customFormat="1" x14ac:dyDescent="0.2">
      <c r="A4414" s="157"/>
      <c r="E4414" s="159"/>
      <c r="F4414" s="159"/>
      <c r="G4414" s="160"/>
      <c r="H4414" s="159"/>
      <c r="I4414" s="159"/>
      <c r="K4414" s="161"/>
      <c r="S4414" s="157"/>
    </row>
    <row r="4415" spans="1:19" s="158" customFormat="1" x14ac:dyDescent="0.2">
      <c r="A4415" s="157"/>
      <c r="E4415" s="159"/>
      <c r="F4415" s="159"/>
      <c r="G4415" s="160"/>
      <c r="H4415" s="159"/>
      <c r="I4415" s="159"/>
      <c r="K4415" s="161"/>
      <c r="S4415" s="157"/>
    </row>
    <row r="4416" spans="1:19" s="158" customFormat="1" x14ac:dyDescent="0.2">
      <c r="A4416" s="157"/>
      <c r="E4416" s="159"/>
      <c r="F4416" s="159"/>
      <c r="G4416" s="160"/>
      <c r="H4416" s="159"/>
      <c r="I4416" s="159"/>
      <c r="K4416" s="161"/>
      <c r="S4416" s="157"/>
    </row>
    <row r="4417" spans="1:19" s="158" customFormat="1" x14ac:dyDescent="0.2">
      <c r="A4417" s="157"/>
      <c r="E4417" s="159"/>
      <c r="F4417" s="159"/>
      <c r="G4417" s="160"/>
      <c r="H4417" s="159"/>
      <c r="I4417" s="159"/>
      <c r="K4417" s="161"/>
      <c r="S4417" s="157"/>
    </row>
    <row r="4418" spans="1:19" s="158" customFormat="1" x14ac:dyDescent="0.2">
      <c r="A4418" s="157"/>
      <c r="E4418" s="159"/>
      <c r="F4418" s="159"/>
      <c r="G4418" s="160"/>
      <c r="H4418" s="159"/>
      <c r="I4418" s="159"/>
      <c r="K4418" s="161"/>
      <c r="S4418" s="157"/>
    </row>
    <row r="4419" spans="1:19" s="158" customFormat="1" x14ac:dyDescent="0.2">
      <c r="A4419" s="157"/>
      <c r="E4419" s="159"/>
      <c r="F4419" s="159"/>
      <c r="G4419" s="160"/>
      <c r="H4419" s="159"/>
      <c r="I4419" s="159"/>
      <c r="K4419" s="161"/>
      <c r="S4419" s="157"/>
    </row>
    <row r="4420" spans="1:19" s="158" customFormat="1" x14ac:dyDescent="0.2">
      <c r="A4420" s="157"/>
      <c r="E4420" s="159"/>
      <c r="F4420" s="159"/>
      <c r="G4420" s="160"/>
      <c r="H4420" s="159"/>
      <c r="I4420" s="159"/>
      <c r="K4420" s="161"/>
      <c r="S4420" s="157"/>
    </row>
    <row r="4421" spans="1:19" s="158" customFormat="1" x14ac:dyDescent="0.2">
      <c r="A4421" s="157"/>
      <c r="E4421" s="159"/>
      <c r="F4421" s="159"/>
      <c r="G4421" s="160"/>
      <c r="H4421" s="159"/>
      <c r="I4421" s="159"/>
      <c r="K4421" s="161"/>
      <c r="S4421" s="157"/>
    </row>
    <row r="4422" spans="1:19" s="158" customFormat="1" x14ac:dyDescent="0.2">
      <c r="A4422" s="157"/>
      <c r="E4422" s="159"/>
      <c r="F4422" s="159"/>
      <c r="G4422" s="160"/>
      <c r="H4422" s="159"/>
      <c r="I4422" s="159"/>
      <c r="K4422" s="161"/>
      <c r="S4422" s="157"/>
    </row>
    <row r="4423" spans="1:19" s="158" customFormat="1" x14ac:dyDescent="0.2">
      <c r="A4423" s="157"/>
      <c r="E4423" s="159"/>
      <c r="F4423" s="159"/>
      <c r="G4423" s="160"/>
      <c r="H4423" s="159"/>
      <c r="I4423" s="159"/>
      <c r="K4423" s="161"/>
      <c r="S4423" s="157"/>
    </row>
    <row r="4424" spans="1:19" s="158" customFormat="1" x14ac:dyDescent="0.2">
      <c r="A4424" s="157"/>
      <c r="E4424" s="159"/>
      <c r="F4424" s="159"/>
      <c r="G4424" s="160"/>
      <c r="H4424" s="159"/>
      <c r="I4424" s="159"/>
      <c r="K4424" s="161"/>
      <c r="S4424" s="157"/>
    </row>
    <row r="4425" spans="1:19" s="158" customFormat="1" x14ac:dyDescent="0.2">
      <c r="A4425" s="157"/>
      <c r="E4425" s="159"/>
      <c r="F4425" s="159"/>
      <c r="G4425" s="160"/>
      <c r="H4425" s="159"/>
      <c r="I4425" s="159"/>
      <c r="K4425" s="161"/>
      <c r="S4425" s="157"/>
    </row>
    <row r="4426" spans="1:19" s="158" customFormat="1" x14ac:dyDescent="0.2">
      <c r="A4426" s="157"/>
      <c r="E4426" s="159"/>
      <c r="F4426" s="159"/>
      <c r="G4426" s="160"/>
      <c r="H4426" s="159"/>
      <c r="I4426" s="159"/>
      <c r="K4426" s="161"/>
      <c r="S4426" s="157"/>
    </row>
    <row r="4427" spans="1:19" s="158" customFormat="1" x14ac:dyDescent="0.2">
      <c r="A4427" s="157"/>
      <c r="E4427" s="159"/>
      <c r="F4427" s="159"/>
      <c r="G4427" s="160"/>
      <c r="H4427" s="159"/>
      <c r="I4427" s="159"/>
      <c r="K4427" s="161"/>
      <c r="S4427" s="157"/>
    </row>
    <row r="4428" spans="1:19" s="158" customFormat="1" x14ac:dyDescent="0.2">
      <c r="A4428" s="157"/>
      <c r="E4428" s="159"/>
      <c r="F4428" s="159"/>
      <c r="G4428" s="160"/>
      <c r="H4428" s="159"/>
      <c r="I4428" s="159"/>
      <c r="K4428" s="161"/>
      <c r="S4428" s="157"/>
    </row>
    <row r="4429" spans="1:19" s="158" customFormat="1" x14ac:dyDescent="0.2">
      <c r="A4429" s="157"/>
      <c r="E4429" s="159"/>
      <c r="F4429" s="159"/>
      <c r="G4429" s="160"/>
      <c r="H4429" s="159"/>
      <c r="I4429" s="159"/>
      <c r="K4429" s="161"/>
      <c r="S4429" s="157"/>
    </row>
    <row r="4430" spans="1:19" s="158" customFormat="1" x14ac:dyDescent="0.2">
      <c r="A4430" s="157"/>
      <c r="E4430" s="159"/>
      <c r="F4430" s="159"/>
      <c r="G4430" s="160"/>
      <c r="H4430" s="159"/>
      <c r="I4430" s="159"/>
      <c r="K4430" s="161"/>
      <c r="S4430" s="157"/>
    </row>
    <row r="4431" spans="1:19" s="158" customFormat="1" x14ac:dyDescent="0.2">
      <c r="A4431" s="157"/>
      <c r="E4431" s="159"/>
      <c r="F4431" s="159"/>
      <c r="G4431" s="160"/>
      <c r="H4431" s="159"/>
      <c r="I4431" s="159"/>
      <c r="K4431" s="161"/>
      <c r="S4431" s="157"/>
    </row>
    <row r="4432" spans="1:19" s="158" customFormat="1" x14ac:dyDescent="0.2">
      <c r="A4432" s="157"/>
      <c r="E4432" s="159"/>
      <c r="F4432" s="159"/>
      <c r="G4432" s="160"/>
      <c r="H4432" s="159"/>
      <c r="I4432" s="159"/>
      <c r="K4432" s="161"/>
      <c r="S4432" s="157"/>
    </row>
    <row r="4433" spans="1:19" s="158" customFormat="1" x14ac:dyDescent="0.2">
      <c r="A4433" s="157"/>
      <c r="E4433" s="159"/>
      <c r="F4433" s="159"/>
      <c r="G4433" s="160"/>
      <c r="H4433" s="159"/>
      <c r="I4433" s="159"/>
      <c r="K4433" s="161"/>
      <c r="S4433" s="157"/>
    </row>
    <row r="4434" spans="1:19" s="158" customFormat="1" x14ac:dyDescent="0.2">
      <c r="A4434" s="157"/>
      <c r="E4434" s="159"/>
      <c r="F4434" s="159"/>
      <c r="G4434" s="160"/>
      <c r="H4434" s="159"/>
      <c r="I4434" s="159"/>
      <c r="K4434" s="161"/>
      <c r="S4434" s="157"/>
    </row>
    <row r="4435" spans="1:19" s="158" customFormat="1" x14ac:dyDescent="0.2">
      <c r="A4435" s="157"/>
      <c r="E4435" s="159"/>
      <c r="F4435" s="159"/>
      <c r="G4435" s="160"/>
      <c r="H4435" s="159"/>
      <c r="I4435" s="159"/>
      <c r="K4435" s="161"/>
      <c r="S4435" s="157"/>
    </row>
    <row r="4436" spans="1:19" s="158" customFormat="1" x14ac:dyDescent="0.2">
      <c r="A4436" s="157"/>
      <c r="E4436" s="159"/>
      <c r="F4436" s="159"/>
      <c r="G4436" s="160"/>
      <c r="H4436" s="159"/>
      <c r="I4436" s="159"/>
      <c r="K4436" s="161"/>
      <c r="S4436" s="157"/>
    </row>
    <row r="4437" spans="1:19" s="158" customFormat="1" x14ac:dyDescent="0.2">
      <c r="A4437" s="157"/>
      <c r="E4437" s="159"/>
      <c r="F4437" s="159"/>
      <c r="G4437" s="160"/>
      <c r="H4437" s="159"/>
      <c r="I4437" s="159"/>
      <c r="K4437" s="161"/>
      <c r="S4437" s="157"/>
    </row>
    <row r="4438" spans="1:19" s="158" customFormat="1" x14ac:dyDescent="0.2">
      <c r="A4438" s="157"/>
      <c r="E4438" s="159"/>
      <c r="F4438" s="159"/>
      <c r="G4438" s="160"/>
      <c r="H4438" s="159"/>
      <c r="I4438" s="159"/>
      <c r="K4438" s="161"/>
      <c r="S4438" s="157"/>
    </row>
    <row r="4439" spans="1:19" s="158" customFormat="1" x14ac:dyDescent="0.2">
      <c r="A4439" s="157"/>
      <c r="E4439" s="159"/>
      <c r="F4439" s="159"/>
      <c r="G4439" s="160"/>
      <c r="H4439" s="159"/>
      <c r="I4439" s="159"/>
      <c r="K4439" s="161"/>
      <c r="S4439" s="157"/>
    </row>
    <row r="4440" spans="1:19" s="158" customFormat="1" x14ac:dyDescent="0.2">
      <c r="A4440" s="157"/>
      <c r="E4440" s="159"/>
      <c r="F4440" s="159"/>
      <c r="G4440" s="160"/>
      <c r="H4440" s="159"/>
      <c r="I4440" s="159"/>
      <c r="K4440" s="161"/>
      <c r="S4440" s="157"/>
    </row>
    <row r="4441" spans="1:19" s="158" customFormat="1" x14ac:dyDescent="0.2">
      <c r="A4441" s="157"/>
      <c r="E4441" s="159"/>
      <c r="F4441" s="159"/>
      <c r="G4441" s="160"/>
      <c r="H4441" s="159"/>
      <c r="I4441" s="159"/>
      <c r="K4441" s="161"/>
      <c r="S4441" s="157"/>
    </row>
    <row r="4442" spans="1:19" s="158" customFormat="1" x14ac:dyDescent="0.2">
      <c r="A4442" s="157"/>
      <c r="E4442" s="159"/>
      <c r="F4442" s="159"/>
      <c r="G4442" s="160"/>
      <c r="H4442" s="159"/>
      <c r="I4442" s="159"/>
      <c r="K4442" s="161"/>
      <c r="S4442" s="157"/>
    </row>
    <row r="4443" spans="1:19" s="158" customFormat="1" x14ac:dyDescent="0.2">
      <c r="A4443" s="157"/>
      <c r="E4443" s="159"/>
      <c r="F4443" s="159"/>
      <c r="G4443" s="160"/>
      <c r="H4443" s="159"/>
      <c r="I4443" s="159"/>
      <c r="K4443" s="161"/>
      <c r="S4443" s="157"/>
    </row>
    <row r="4444" spans="1:19" s="158" customFormat="1" x14ac:dyDescent="0.2">
      <c r="A4444" s="157"/>
      <c r="E4444" s="159"/>
      <c r="F4444" s="159"/>
      <c r="G4444" s="160"/>
      <c r="H4444" s="159"/>
      <c r="I4444" s="159"/>
      <c r="K4444" s="161"/>
      <c r="S4444" s="157"/>
    </row>
    <row r="4445" spans="1:19" s="158" customFormat="1" x14ac:dyDescent="0.2">
      <c r="A4445" s="157"/>
      <c r="E4445" s="159"/>
      <c r="F4445" s="159"/>
      <c r="G4445" s="160"/>
      <c r="H4445" s="159"/>
      <c r="I4445" s="159"/>
      <c r="K4445" s="161"/>
      <c r="S4445" s="157"/>
    </row>
    <row r="4446" spans="1:19" s="158" customFormat="1" x14ac:dyDescent="0.2">
      <c r="A4446" s="157"/>
      <c r="E4446" s="159"/>
      <c r="F4446" s="159"/>
      <c r="G4446" s="160"/>
      <c r="H4446" s="159"/>
      <c r="I4446" s="159"/>
      <c r="K4446" s="161"/>
      <c r="S4446" s="157"/>
    </row>
    <row r="4447" spans="1:19" s="158" customFormat="1" x14ac:dyDescent="0.2">
      <c r="A4447" s="157"/>
      <c r="E4447" s="159"/>
      <c r="F4447" s="159"/>
      <c r="G4447" s="160"/>
      <c r="H4447" s="159"/>
      <c r="I4447" s="159"/>
      <c r="K4447" s="161"/>
      <c r="S4447" s="157"/>
    </row>
    <row r="4448" spans="1:19" s="158" customFormat="1" x14ac:dyDescent="0.2">
      <c r="A4448" s="157"/>
      <c r="E4448" s="159"/>
      <c r="F4448" s="159"/>
      <c r="G4448" s="160"/>
      <c r="H4448" s="159"/>
      <c r="I4448" s="159"/>
      <c r="K4448" s="161"/>
      <c r="S4448" s="157"/>
    </row>
    <row r="4449" spans="1:19" s="158" customFormat="1" x14ac:dyDescent="0.2">
      <c r="A4449" s="157"/>
      <c r="E4449" s="159"/>
      <c r="F4449" s="159"/>
      <c r="G4449" s="160"/>
      <c r="H4449" s="159"/>
      <c r="I4449" s="159"/>
      <c r="K4449" s="161"/>
      <c r="S4449" s="157"/>
    </row>
    <row r="4450" spans="1:19" s="158" customFormat="1" x14ac:dyDescent="0.2">
      <c r="A4450" s="157"/>
      <c r="E4450" s="159"/>
      <c r="F4450" s="159"/>
      <c r="G4450" s="160"/>
      <c r="H4450" s="159"/>
      <c r="I4450" s="159"/>
      <c r="K4450" s="161"/>
      <c r="S4450" s="157"/>
    </row>
    <row r="4451" spans="1:19" s="158" customFormat="1" x14ac:dyDescent="0.2">
      <c r="A4451" s="157"/>
      <c r="E4451" s="159"/>
      <c r="F4451" s="159"/>
      <c r="G4451" s="160"/>
      <c r="H4451" s="159"/>
      <c r="I4451" s="159"/>
      <c r="K4451" s="161"/>
      <c r="S4451" s="157"/>
    </row>
    <row r="4452" spans="1:19" s="158" customFormat="1" x14ac:dyDescent="0.2">
      <c r="A4452" s="157"/>
      <c r="E4452" s="159"/>
      <c r="F4452" s="159"/>
      <c r="G4452" s="160"/>
      <c r="H4452" s="159"/>
      <c r="I4452" s="159"/>
      <c r="K4452" s="161"/>
      <c r="S4452" s="157"/>
    </row>
    <row r="4453" spans="1:19" s="158" customFormat="1" x14ac:dyDescent="0.2">
      <c r="A4453" s="157"/>
      <c r="E4453" s="159"/>
      <c r="F4453" s="159"/>
      <c r="G4453" s="160"/>
      <c r="H4453" s="159"/>
      <c r="I4453" s="159"/>
      <c r="K4453" s="161"/>
      <c r="S4453" s="157"/>
    </row>
    <row r="4454" spans="1:19" s="158" customFormat="1" x14ac:dyDescent="0.2">
      <c r="A4454" s="157"/>
      <c r="E4454" s="159"/>
      <c r="F4454" s="159"/>
      <c r="G4454" s="160"/>
      <c r="H4454" s="159"/>
      <c r="I4454" s="159"/>
      <c r="K4454" s="161"/>
      <c r="S4454" s="157"/>
    </row>
    <row r="4455" spans="1:19" s="158" customFormat="1" x14ac:dyDescent="0.2">
      <c r="A4455" s="157"/>
      <c r="E4455" s="159"/>
      <c r="F4455" s="159"/>
      <c r="G4455" s="160"/>
      <c r="H4455" s="159"/>
      <c r="I4455" s="159"/>
      <c r="K4455" s="161"/>
      <c r="S4455" s="157"/>
    </row>
    <row r="4456" spans="1:19" s="158" customFormat="1" x14ac:dyDescent="0.2">
      <c r="A4456" s="157"/>
      <c r="E4456" s="159"/>
      <c r="F4456" s="159"/>
      <c r="G4456" s="160"/>
      <c r="H4456" s="159"/>
      <c r="I4456" s="159"/>
      <c r="K4456" s="161"/>
      <c r="S4456" s="157"/>
    </row>
    <row r="4457" spans="1:19" s="158" customFormat="1" x14ac:dyDescent="0.2">
      <c r="A4457" s="157"/>
      <c r="E4457" s="159"/>
      <c r="F4457" s="159"/>
      <c r="G4457" s="160"/>
      <c r="H4457" s="159"/>
      <c r="I4457" s="159"/>
      <c r="K4457" s="161"/>
      <c r="S4457" s="157"/>
    </row>
    <row r="4458" spans="1:19" s="158" customFormat="1" x14ac:dyDescent="0.2">
      <c r="A4458" s="157"/>
      <c r="E4458" s="159"/>
      <c r="F4458" s="159"/>
      <c r="G4458" s="160"/>
      <c r="H4458" s="159"/>
      <c r="I4458" s="159"/>
      <c r="K4458" s="161"/>
      <c r="S4458" s="157"/>
    </row>
    <row r="4459" spans="1:19" s="158" customFormat="1" x14ac:dyDescent="0.2">
      <c r="A4459" s="157"/>
      <c r="E4459" s="159"/>
      <c r="F4459" s="159"/>
      <c r="G4459" s="160"/>
      <c r="H4459" s="159"/>
      <c r="I4459" s="159"/>
      <c r="K4459" s="161"/>
      <c r="S4459" s="157"/>
    </row>
    <row r="4460" spans="1:19" s="158" customFormat="1" x14ac:dyDescent="0.2">
      <c r="A4460" s="157"/>
      <c r="E4460" s="159"/>
      <c r="F4460" s="159"/>
      <c r="G4460" s="160"/>
      <c r="H4460" s="159"/>
      <c r="I4460" s="159"/>
      <c r="K4460" s="161"/>
      <c r="S4460" s="157"/>
    </row>
    <row r="4461" spans="1:19" s="158" customFormat="1" x14ac:dyDescent="0.2">
      <c r="A4461" s="157"/>
      <c r="E4461" s="159"/>
      <c r="F4461" s="159"/>
      <c r="G4461" s="160"/>
      <c r="H4461" s="159"/>
      <c r="I4461" s="159"/>
      <c r="K4461" s="161"/>
      <c r="S4461" s="157"/>
    </row>
    <row r="4462" spans="1:19" s="158" customFormat="1" x14ac:dyDescent="0.2">
      <c r="A4462" s="157"/>
      <c r="E4462" s="159"/>
      <c r="F4462" s="159"/>
      <c r="G4462" s="160"/>
      <c r="H4462" s="159"/>
      <c r="I4462" s="159"/>
      <c r="K4462" s="161"/>
      <c r="S4462" s="157"/>
    </row>
    <row r="4463" spans="1:19" s="158" customFormat="1" x14ac:dyDescent="0.2">
      <c r="A4463" s="157"/>
      <c r="E4463" s="159"/>
      <c r="F4463" s="159"/>
      <c r="G4463" s="160"/>
      <c r="H4463" s="159"/>
      <c r="I4463" s="159"/>
      <c r="K4463" s="161"/>
      <c r="S4463" s="157"/>
    </row>
    <row r="4464" spans="1:19" s="158" customFormat="1" x14ac:dyDescent="0.2">
      <c r="A4464" s="157"/>
      <c r="E4464" s="159"/>
      <c r="F4464" s="159"/>
      <c r="G4464" s="160"/>
      <c r="H4464" s="159"/>
      <c r="I4464" s="159"/>
      <c r="K4464" s="161"/>
      <c r="S4464" s="157"/>
    </row>
    <row r="4465" spans="1:19" s="158" customFormat="1" x14ac:dyDescent="0.2">
      <c r="A4465" s="157"/>
      <c r="E4465" s="159"/>
      <c r="F4465" s="159"/>
      <c r="G4465" s="160"/>
      <c r="H4465" s="159"/>
      <c r="I4465" s="159"/>
      <c r="K4465" s="161"/>
      <c r="S4465" s="157"/>
    </row>
    <row r="4466" spans="1:19" s="158" customFormat="1" x14ac:dyDescent="0.2">
      <c r="A4466" s="157"/>
      <c r="E4466" s="159"/>
      <c r="F4466" s="159"/>
      <c r="G4466" s="160"/>
      <c r="H4466" s="159"/>
      <c r="I4466" s="159"/>
      <c r="K4466" s="161"/>
      <c r="S4466" s="157"/>
    </row>
    <row r="4467" spans="1:19" s="158" customFormat="1" x14ac:dyDescent="0.2">
      <c r="A4467" s="157"/>
      <c r="E4467" s="159"/>
      <c r="F4467" s="159"/>
      <c r="G4467" s="160"/>
      <c r="H4467" s="159"/>
      <c r="I4467" s="159"/>
      <c r="K4467" s="161"/>
      <c r="S4467" s="157"/>
    </row>
    <row r="4468" spans="1:19" s="158" customFormat="1" x14ac:dyDescent="0.2">
      <c r="A4468" s="157"/>
      <c r="E4468" s="159"/>
      <c r="F4468" s="159"/>
      <c r="G4468" s="160"/>
      <c r="H4468" s="159"/>
      <c r="I4468" s="159"/>
      <c r="K4468" s="161"/>
      <c r="S4468" s="157"/>
    </row>
    <row r="4469" spans="1:19" s="158" customFormat="1" x14ac:dyDescent="0.2">
      <c r="A4469" s="157"/>
      <c r="E4469" s="159"/>
      <c r="F4469" s="159"/>
      <c r="G4469" s="160"/>
      <c r="H4469" s="159"/>
      <c r="I4469" s="159"/>
      <c r="K4469" s="161"/>
      <c r="S4469" s="157"/>
    </row>
    <row r="4470" spans="1:19" s="158" customFormat="1" x14ac:dyDescent="0.2">
      <c r="A4470" s="157"/>
      <c r="E4470" s="159"/>
      <c r="F4470" s="159"/>
      <c r="G4470" s="160"/>
      <c r="H4470" s="159"/>
      <c r="I4470" s="159"/>
      <c r="K4470" s="161"/>
      <c r="S4470" s="157"/>
    </row>
    <row r="4471" spans="1:19" s="158" customFormat="1" x14ac:dyDescent="0.2">
      <c r="A4471" s="157"/>
      <c r="E4471" s="159"/>
      <c r="F4471" s="159"/>
      <c r="G4471" s="160"/>
      <c r="H4471" s="159"/>
      <c r="I4471" s="159"/>
      <c r="K4471" s="161"/>
      <c r="S4471" s="157"/>
    </row>
    <row r="4472" spans="1:19" s="158" customFormat="1" x14ac:dyDescent="0.2">
      <c r="A4472" s="157"/>
      <c r="E4472" s="159"/>
      <c r="F4472" s="159"/>
      <c r="G4472" s="160"/>
      <c r="H4472" s="159"/>
      <c r="I4472" s="159"/>
      <c r="K4472" s="161"/>
      <c r="S4472" s="157"/>
    </row>
    <row r="4473" spans="1:19" s="158" customFormat="1" x14ac:dyDescent="0.2">
      <c r="A4473" s="157"/>
      <c r="E4473" s="159"/>
      <c r="F4473" s="159"/>
      <c r="G4473" s="160"/>
      <c r="H4473" s="159"/>
      <c r="I4473" s="159"/>
      <c r="K4473" s="161"/>
      <c r="S4473" s="157"/>
    </row>
    <row r="4474" spans="1:19" s="158" customFormat="1" x14ac:dyDescent="0.2">
      <c r="A4474" s="157"/>
      <c r="E4474" s="159"/>
      <c r="F4474" s="159"/>
      <c r="G4474" s="160"/>
      <c r="H4474" s="159"/>
      <c r="I4474" s="159"/>
      <c r="K4474" s="161"/>
      <c r="S4474" s="157"/>
    </row>
    <row r="4475" spans="1:19" s="158" customFormat="1" x14ac:dyDescent="0.2">
      <c r="A4475" s="157"/>
      <c r="E4475" s="159"/>
      <c r="F4475" s="159"/>
      <c r="G4475" s="160"/>
      <c r="H4475" s="159"/>
      <c r="I4475" s="159"/>
      <c r="K4475" s="161"/>
      <c r="S4475" s="157"/>
    </row>
    <row r="4476" spans="1:19" s="158" customFormat="1" x14ac:dyDescent="0.2">
      <c r="A4476" s="157"/>
      <c r="E4476" s="159"/>
      <c r="F4476" s="159"/>
      <c r="G4476" s="160"/>
      <c r="H4476" s="159"/>
      <c r="I4476" s="159"/>
      <c r="K4476" s="161"/>
      <c r="S4476" s="157"/>
    </row>
    <row r="4477" spans="1:19" s="158" customFormat="1" x14ac:dyDescent="0.2">
      <c r="A4477" s="157"/>
      <c r="E4477" s="159"/>
      <c r="F4477" s="159"/>
      <c r="G4477" s="160"/>
      <c r="H4477" s="159"/>
      <c r="I4477" s="159"/>
      <c r="K4477" s="161"/>
      <c r="S4477" s="157"/>
    </row>
    <row r="4478" spans="1:19" s="158" customFormat="1" x14ac:dyDescent="0.2">
      <c r="A4478" s="157"/>
      <c r="E4478" s="159"/>
      <c r="F4478" s="159"/>
      <c r="G4478" s="160"/>
      <c r="H4478" s="159"/>
      <c r="I4478" s="159"/>
      <c r="K4478" s="161"/>
      <c r="S4478" s="157"/>
    </row>
    <row r="4479" spans="1:19" s="158" customFormat="1" x14ac:dyDescent="0.2">
      <c r="A4479" s="157"/>
      <c r="E4479" s="159"/>
      <c r="F4479" s="159"/>
      <c r="G4479" s="160"/>
      <c r="H4479" s="159"/>
      <c r="I4479" s="159"/>
      <c r="K4479" s="161"/>
      <c r="S4479" s="157"/>
    </row>
    <row r="4480" spans="1:19" s="158" customFormat="1" x14ac:dyDescent="0.2">
      <c r="A4480" s="157"/>
      <c r="E4480" s="159"/>
      <c r="F4480" s="159"/>
      <c r="G4480" s="160"/>
      <c r="H4480" s="159"/>
      <c r="I4480" s="159"/>
      <c r="K4480" s="161"/>
      <c r="S4480" s="157"/>
    </row>
    <row r="4481" spans="1:19" s="158" customFormat="1" x14ac:dyDescent="0.2">
      <c r="A4481" s="157"/>
      <c r="E4481" s="159"/>
      <c r="F4481" s="159"/>
      <c r="G4481" s="160"/>
      <c r="H4481" s="159"/>
      <c r="I4481" s="159"/>
      <c r="K4481" s="161"/>
      <c r="S4481" s="157"/>
    </row>
    <row r="4482" spans="1:19" s="158" customFormat="1" x14ac:dyDescent="0.2">
      <c r="A4482" s="157"/>
      <c r="E4482" s="159"/>
      <c r="F4482" s="159"/>
      <c r="G4482" s="160"/>
      <c r="H4482" s="159"/>
      <c r="I4482" s="159"/>
      <c r="K4482" s="161"/>
      <c r="S4482" s="157"/>
    </row>
    <row r="4483" spans="1:19" s="158" customFormat="1" x14ac:dyDescent="0.2">
      <c r="A4483" s="157"/>
      <c r="E4483" s="159"/>
      <c r="F4483" s="159"/>
      <c r="G4483" s="160"/>
      <c r="H4483" s="159"/>
      <c r="I4483" s="159"/>
      <c r="K4483" s="161"/>
      <c r="S4483" s="157"/>
    </row>
    <row r="4484" spans="1:19" s="158" customFormat="1" x14ac:dyDescent="0.2">
      <c r="A4484" s="157"/>
      <c r="E4484" s="159"/>
      <c r="F4484" s="159"/>
      <c r="G4484" s="160"/>
      <c r="H4484" s="159"/>
      <c r="I4484" s="159"/>
      <c r="K4484" s="161"/>
      <c r="S4484" s="157"/>
    </row>
    <row r="4485" spans="1:19" s="158" customFormat="1" x14ac:dyDescent="0.2">
      <c r="A4485" s="157"/>
      <c r="E4485" s="159"/>
      <c r="F4485" s="159"/>
      <c r="G4485" s="160"/>
      <c r="H4485" s="159"/>
      <c r="I4485" s="159"/>
      <c r="K4485" s="161"/>
      <c r="S4485" s="157"/>
    </row>
    <row r="4486" spans="1:19" s="158" customFormat="1" x14ac:dyDescent="0.2">
      <c r="A4486" s="157"/>
      <c r="E4486" s="159"/>
      <c r="F4486" s="159"/>
      <c r="G4486" s="160"/>
      <c r="H4486" s="159"/>
      <c r="I4486" s="159"/>
      <c r="K4486" s="161"/>
      <c r="S4486" s="157"/>
    </row>
    <row r="4487" spans="1:19" s="158" customFormat="1" x14ac:dyDescent="0.2">
      <c r="A4487" s="157"/>
      <c r="E4487" s="159"/>
      <c r="F4487" s="159"/>
      <c r="G4487" s="160"/>
      <c r="H4487" s="159"/>
      <c r="I4487" s="159"/>
      <c r="K4487" s="161"/>
      <c r="S4487" s="157"/>
    </row>
    <row r="4488" spans="1:19" s="158" customFormat="1" x14ac:dyDescent="0.2">
      <c r="A4488" s="157"/>
      <c r="E4488" s="159"/>
      <c r="F4488" s="159"/>
      <c r="G4488" s="160"/>
      <c r="H4488" s="159"/>
      <c r="I4488" s="159"/>
      <c r="K4488" s="161"/>
      <c r="S4488" s="157"/>
    </row>
    <row r="4489" spans="1:19" s="158" customFormat="1" x14ac:dyDescent="0.2">
      <c r="A4489" s="157"/>
      <c r="E4489" s="159"/>
      <c r="F4489" s="159"/>
      <c r="G4489" s="160"/>
      <c r="H4489" s="159"/>
      <c r="I4489" s="159"/>
      <c r="K4489" s="161"/>
      <c r="S4489" s="157"/>
    </row>
    <row r="4490" spans="1:19" s="158" customFormat="1" x14ac:dyDescent="0.2">
      <c r="A4490" s="157"/>
      <c r="E4490" s="159"/>
      <c r="F4490" s="159"/>
      <c r="G4490" s="160"/>
      <c r="H4490" s="159"/>
      <c r="I4490" s="159"/>
      <c r="K4490" s="161"/>
      <c r="S4490" s="157"/>
    </row>
    <row r="4491" spans="1:19" s="158" customFormat="1" x14ac:dyDescent="0.2">
      <c r="A4491" s="157"/>
      <c r="E4491" s="159"/>
      <c r="F4491" s="159"/>
      <c r="G4491" s="160"/>
      <c r="H4491" s="159"/>
      <c r="I4491" s="159"/>
      <c r="K4491" s="161"/>
      <c r="S4491" s="157"/>
    </row>
    <row r="4492" spans="1:19" s="158" customFormat="1" x14ac:dyDescent="0.2">
      <c r="A4492" s="157"/>
      <c r="E4492" s="159"/>
      <c r="F4492" s="159"/>
      <c r="G4492" s="160"/>
      <c r="H4492" s="159"/>
      <c r="I4492" s="159"/>
      <c r="K4492" s="161"/>
      <c r="S4492" s="157"/>
    </row>
    <row r="4493" spans="1:19" s="158" customFormat="1" x14ac:dyDescent="0.2">
      <c r="A4493" s="157"/>
      <c r="E4493" s="159"/>
      <c r="F4493" s="159"/>
      <c r="G4493" s="160"/>
      <c r="H4493" s="159"/>
      <c r="I4493" s="159"/>
      <c r="K4493" s="161"/>
      <c r="S4493" s="157"/>
    </row>
    <row r="4494" spans="1:19" s="158" customFormat="1" x14ac:dyDescent="0.2">
      <c r="A4494" s="157"/>
      <c r="E4494" s="159"/>
      <c r="F4494" s="159"/>
      <c r="G4494" s="160"/>
      <c r="H4494" s="159"/>
      <c r="I4494" s="159"/>
      <c r="K4494" s="161"/>
      <c r="S4494" s="157"/>
    </row>
    <row r="4495" spans="1:19" s="158" customFormat="1" x14ac:dyDescent="0.2">
      <c r="A4495" s="157"/>
      <c r="E4495" s="159"/>
      <c r="F4495" s="159"/>
      <c r="G4495" s="160"/>
      <c r="H4495" s="159"/>
      <c r="I4495" s="159"/>
      <c r="K4495" s="161"/>
      <c r="S4495" s="157"/>
    </row>
    <row r="4496" spans="1:19" s="158" customFormat="1" x14ac:dyDescent="0.2">
      <c r="A4496" s="157"/>
      <c r="E4496" s="159"/>
      <c r="F4496" s="159"/>
      <c r="G4496" s="160"/>
      <c r="H4496" s="159"/>
      <c r="I4496" s="159"/>
      <c r="K4496" s="161"/>
      <c r="S4496" s="157"/>
    </row>
    <row r="4497" spans="1:19" s="158" customFormat="1" x14ac:dyDescent="0.2">
      <c r="A4497" s="157"/>
      <c r="E4497" s="159"/>
      <c r="F4497" s="159"/>
      <c r="G4497" s="160"/>
      <c r="H4497" s="159"/>
      <c r="I4497" s="159"/>
      <c r="K4497" s="161"/>
      <c r="S4497" s="157"/>
    </row>
    <row r="4498" spans="1:19" s="158" customFormat="1" x14ac:dyDescent="0.2">
      <c r="A4498" s="157"/>
      <c r="E4498" s="159"/>
      <c r="F4498" s="159"/>
      <c r="G4498" s="160"/>
      <c r="H4498" s="159"/>
      <c r="I4498" s="159"/>
      <c r="K4498" s="161"/>
      <c r="S4498" s="157"/>
    </row>
    <row r="4499" spans="1:19" s="158" customFormat="1" x14ac:dyDescent="0.2">
      <c r="A4499" s="157"/>
      <c r="E4499" s="159"/>
      <c r="F4499" s="159"/>
      <c r="G4499" s="160"/>
      <c r="H4499" s="159"/>
      <c r="I4499" s="159"/>
      <c r="K4499" s="161"/>
      <c r="S4499" s="157"/>
    </row>
    <row r="4500" spans="1:19" s="158" customFormat="1" x14ac:dyDescent="0.2">
      <c r="A4500" s="157"/>
      <c r="E4500" s="159"/>
      <c r="F4500" s="159"/>
      <c r="G4500" s="160"/>
      <c r="H4500" s="159"/>
      <c r="I4500" s="159"/>
      <c r="K4500" s="161"/>
      <c r="S4500" s="157"/>
    </row>
    <row r="4501" spans="1:19" s="158" customFormat="1" x14ac:dyDescent="0.2">
      <c r="A4501" s="157"/>
      <c r="E4501" s="159"/>
      <c r="F4501" s="159"/>
      <c r="G4501" s="160"/>
      <c r="H4501" s="159"/>
      <c r="I4501" s="159"/>
      <c r="K4501" s="161"/>
      <c r="S4501" s="157"/>
    </row>
    <row r="4502" spans="1:19" s="158" customFormat="1" x14ac:dyDescent="0.2">
      <c r="A4502" s="157"/>
      <c r="E4502" s="159"/>
      <c r="F4502" s="159"/>
      <c r="G4502" s="160"/>
      <c r="H4502" s="159"/>
      <c r="I4502" s="159"/>
      <c r="K4502" s="161"/>
      <c r="S4502" s="157"/>
    </row>
    <row r="4503" spans="1:19" s="158" customFormat="1" x14ac:dyDescent="0.2">
      <c r="A4503" s="157"/>
      <c r="E4503" s="159"/>
      <c r="F4503" s="159"/>
      <c r="G4503" s="160"/>
      <c r="H4503" s="159"/>
      <c r="I4503" s="159"/>
      <c r="K4503" s="161"/>
      <c r="S4503" s="157"/>
    </row>
    <row r="4504" spans="1:19" s="158" customFormat="1" x14ac:dyDescent="0.2">
      <c r="A4504" s="157"/>
      <c r="E4504" s="159"/>
      <c r="F4504" s="159"/>
      <c r="G4504" s="160"/>
      <c r="H4504" s="159"/>
      <c r="I4504" s="159"/>
      <c r="K4504" s="161"/>
      <c r="S4504" s="157"/>
    </row>
    <row r="4505" spans="1:19" s="158" customFormat="1" x14ac:dyDescent="0.2">
      <c r="A4505" s="157"/>
      <c r="E4505" s="159"/>
      <c r="F4505" s="159"/>
      <c r="G4505" s="160"/>
      <c r="H4505" s="159"/>
      <c r="I4505" s="159"/>
      <c r="K4505" s="161"/>
      <c r="S4505" s="157"/>
    </row>
    <row r="4506" spans="1:19" s="158" customFormat="1" x14ac:dyDescent="0.2">
      <c r="A4506" s="157"/>
      <c r="E4506" s="159"/>
      <c r="F4506" s="159"/>
      <c r="G4506" s="160"/>
      <c r="H4506" s="159"/>
      <c r="I4506" s="159"/>
      <c r="K4506" s="161"/>
      <c r="S4506" s="157"/>
    </row>
    <row r="4507" spans="1:19" s="158" customFormat="1" x14ac:dyDescent="0.2">
      <c r="A4507" s="157"/>
      <c r="E4507" s="159"/>
      <c r="F4507" s="159"/>
      <c r="G4507" s="160"/>
      <c r="H4507" s="159"/>
      <c r="I4507" s="159"/>
      <c r="K4507" s="161"/>
      <c r="S4507" s="157"/>
    </row>
    <row r="4508" spans="1:19" s="158" customFormat="1" x14ac:dyDescent="0.2">
      <c r="A4508" s="157"/>
      <c r="E4508" s="159"/>
      <c r="F4508" s="159"/>
      <c r="G4508" s="160"/>
      <c r="H4508" s="159"/>
      <c r="I4508" s="159"/>
      <c r="K4508" s="161"/>
      <c r="S4508" s="157"/>
    </row>
    <row r="4509" spans="1:19" s="158" customFormat="1" x14ac:dyDescent="0.2">
      <c r="A4509" s="157"/>
      <c r="E4509" s="159"/>
      <c r="F4509" s="159"/>
      <c r="G4509" s="160"/>
      <c r="H4509" s="159"/>
      <c r="I4509" s="159"/>
      <c r="K4509" s="161"/>
      <c r="S4509" s="157"/>
    </row>
    <row r="4510" spans="1:19" s="158" customFormat="1" x14ac:dyDescent="0.2">
      <c r="A4510" s="157"/>
      <c r="E4510" s="159"/>
      <c r="F4510" s="159"/>
      <c r="G4510" s="160"/>
      <c r="H4510" s="159"/>
      <c r="I4510" s="159"/>
      <c r="K4510" s="161"/>
      <c r="S4510" s="157"/>
    </row>
    <row r="4511" spans="1:19" s="158" customFormat="1" x14ac:dyDescent="0.2">
      <c r="A4511" s="157"/>
      <c r="E4511" s="159"/>
      <c r="F4511" s="159"/>
      <c r="G4511" s="160"/>
      <c r="H4511" s="159"/>
      <c r="I4511" s="159"/>
      <c r="K4511" s="161"/>
      <c r="S4511" s="157"/>
    </row>
    <row r="4512" spans="1:19" s="158" customFormat="1" x14ac:dyDescent="0.2">
      <c r="A4512" s="157"/>
      <c r="E4512" s="159"/>
      <c r="F4512" s="159"/>
      <c r="G4512" s="160"/>
      <c r="H4512" s="159"/>
      <c r="I4512" s="159"/>
      <c r="K4512" s="161"/>
      <c r="S4512" s="157"/>
    </row>
    <row r="4513" spans="1:19" s="158" customFormat="1" x14ac:dyDescent="0.2">
      <c r="A4513" s="157"/>
      <c r="E4513" s="159"/>
      <c r="F4513" s="159"/>
      <c r="G4513" s="160"/>
      <c r="H4513" s="159"/>
      <c r="I4513" s="159"/>
      <c r="K4513" s="161"/>
      <c r="S4513" s="157"/>
    </row>
    <row r="4514" spans="1:19" s="158" customFormat="1" x14ac:dyDescent="0.2">
      <c r="A4514" s="157"/>
      <c r="E4514" s="159"/>
      <c r="F4514" s="159"/>
      <c r="G4514" s="160"/>
      <c r="H4514" s="159"/>
      <c r="I4514" s="159"/>
      <c r="K4514" s="161"/>
      <c r="S4514" s="157"/>
    </row>
    <row r="4515" spans="1:19" s="158" customFormat="1" x14ac:dyDescent="0.2">
      <c r="A4515" s="157"/>
      <c r="E4515" s="159"/>
      <c r="F4515" s="159"/>
      <c r="G4515" s="160"/>
      <c r="H4515" s="159"/>
      <c r="I4515" s="159"/>
      <c r="K4515" s="161"/>
      <c r="S4515" s="157"/>
    </row>
    <row r="4516" spans="1:19" s="158" customFormat="1" x14ac:dyDescent="0.2">
      <c r="A4516" s="157"/>
      <c r="E4516" s="159"/>
      <c r="F4516" s="159"/>
      <c r="G4516" s="160"/>
      <c r="H4516" s="159"/>
      <c r="I4516" s="159"/>
      <c r="K4516" s="161"/>
      <c r="S4516" s="157"/>
    </row>
    <row r="4517" spans="1:19" s="158" customFormat="1" x14ac:dyDescent="0.2">
      <c r="A4517" s="157"/>
      <c r="E4517" s="159"/>
      <c r="F4517" s="159"/>
      <c r="G4517" s="160"/>
      <c r="H4517" s="159"/>
      <c r="I4517" s="159"/>
      <c r="K4517" s="161"/>
      <c r="S4517" s="157"/>
    </row>
    <row r="4518" spans="1:19" s="158" customFormat="1" x14ac:dyDescent="0.2">
      <c r="A4518" s="157"/>
      <c r="E4518" s="159"/>
      <c r="F4518" s="159"/>
      <c r="G4518" s="160"/>
      <c r="H4518" s="159"/>
      <c r="I4518" s="159"/>
      <c r="K4518" s="161"/>
      <c r="S4518" s="157"/>
    </row>
    <row r="4519" spans="1:19" s="158" customFormat="1" x14ac:dyDescent="0.2">
      <c r="A4519" s="157"/>
      <c r="E4519" s="159"/>
      <c r="F4519" s="159"/>
      <c r="G4519" s="160"/>
      <c r="H4519" s="159"/>
      <c r="I4519" s="159"/>
      <c r="K4519" s="161"/>
      <c r="S4519" s="157"/>
    </row>
    <row r="4520" spans="1:19" s="158" customFormat="1" x14ac:dyDescent="0.2">
      <c r="A4520" s="157"/>
      <c r="E4520" s="159"/>
      <c r="F4520" s="159"/>
      <c r="G4520" s="160"/>
      <c r="H4520" s="159"/>
      <c r="I4520" s="159"/>
      <c r="K4520" s="161"/>
      <c r="S4520" s="157"/>
    </row>
    <row r="4521" spans="1:19" s="158" customFormat="1" x14ac:dyDescent="0.2">
      <c r="A4521" s="157"/>
      <c r="E4521" s="159"/>
      <c r="F4521" s="159"/>
      <c r="G4521" s="160"/>
      <c r="H4521" s="159"/>
      <c r="I4521" s="159"/>
      <c r="K4521" s="161"/>
      <c r="S4521" s="157"/>
    </row>
    <row r="4522" spans="1:19" s="158" customFormat="1" x14ac:dyDescent="0.2">
      <c r="A4522" s="157"/>
      <c r="E4522" s="159"/>
      <c r="F4522" s="159"/>
      <c r="G4522" s="160"/>
      <c r="H4522" s="159"/>
      <c r="I4522" s="159"/>
      <c r="K4522" s="161"/>
      <c r="S4522" s="157"/>
    </row>
    <row r="4523" spans="1:19" s="158" customFormat="1" x14ac:dyDescent="0.2">
      <c r="A4523" s="157"/>
      <c r="E4523" s="159"/>
      <c r="F4523" s="159"/>
      <c r="G4523" s="160"/>
      <c r="H4523" s="159"/>
      <c r="I4523" s="159"/>
      <c r="K4523" s="161"/>
      <c r="S4523" s="157"/>
    </row>
    <row r="4524" spans="1:19" s="158" customFormat="1" x14ac:dyDescent="0.2">
      <c r="A4524" s="157"/>
      <c r="E4524" s="159"/>
      <c r="F4524" s="159"/>
      <c r="G4524" s="160"/>
      <c r="H4524" s="159"/>
      <c r="I4524" s="159"/>
      <c r="K4524" s="161"/>
      <c r="S4524" s="157"/>
    </row>
    <row r="4525" spans="1:19" s="158" customFormat="1" x14ac:dyDescent="0.2">
      <c r="A4525" s="157"/>
      <c r="E4525" s="159"/>
      <c r="F4525" s="159"/>
      <c r="G4525" s="160"/>
      <c r="H4525" s="159"/>
      <c r="I4525" s="159"/>
      <c r="K4525" s="161"/>
      <c r="S4525" s="157"/>
    </row>
    <row r="4526" spans="1:19" s="158" customFormat="1" x14ac:dyDescent="0.2">
      <c r="A4526" s="157"/>
      <c r="E4526" s="159"/>
      <c r="F4526" s="159"/>
      <c r="G4526" s="160"/>
      <c r="H4526" s="159"/>
      <c r="I4526" s="159"/>
      <c r="K4526" s="161"/>
      <c r="S4526" s="157"/>
    </row>
    <row r="4527" spans="1:19" s="158" customFormat="1" x14ac:dyDescent="0.2">
      <c r="A4527" s="157"/>
      <c r="E4527" s="159"/>
      <c r="F4527" s="159"/>
      <c r="G4527" s="160"/>
      <c r="H4527" s="159"/>
      <c r="I4527" s="159"/>
      <c r="K4527" s="161"/>
      <c r="S4527" s="157"/>
    </row>
    <row r="4528" spans="1:19" s="158" customFormat="1" x14ac:dyDescent="0.2">
      <c r="A4528" s="157"/>
      <c r="E4528" s="159"/>
      <c r="F4528" s="159"/>
      <c r="G4528" s="160"/>
      <c r="H4528" s="159"/>
      <c r="I4528" s="159"/>
      <c r="K4528" s="161"/>
      <c r="S4528" s="157"/>
    </row>
    <row r="4529" spans="1:19" s="158" customFormat="1" x14ac:dyDescent="0.2">
      <c r="A4529" s="157"/>
      <c r="E4529" s="159"/>
      <c r="F4529" s="159"/>
      <c r="G4529" s="160"/>
      <c r="H4529" s="159"/>
      <c r="I4529" s="159"/>
      <c r="K4529" s="161"/>
      <c r="S4529" s="157"/>
    </row>
    <row r="4530" spans="1:19" s="158" customFormat="1" x14ac:dyDescent="0.2">
      <c r="A4530" s="157"/>
      <c r="E4530" s="159"/>
      <c r="F4530" s="159"/>
      <c r="G4530" s="160"/>
      <c r="H4530" s="159"/>
      <c r="I4530" s="159"/>
      <c r="K4530" s="161"/>
      <c r="S4530" s="157"/>
    </row>
    <row r="4531" spans="1:19" s="158" customFormat="1" x14ac:dyDescent="0.2">
      <c r="A4531" s="157"/>
      <c r="E4531" s="159"/>
      <c r="F4531" s="159"/>
      <c r="G4531" s="160"/>
      <c r="H4531" s="159"/>
      <c r="I4531" s="159"/>
      <c r="K4531" s="161"/>
      <c r="S4531" s="157"/>
    </row>
    <row r="4532" spans="1:19" s="158" customFormat="1" x14ac:dyDescent="0.2">
      <c r="A4532" s="157"/>
      <c r="E4532" s="159"/>
      <c r="F4532" s="159"/>
      <c r="G4532" s="160"/>
      <c r="H4532" s="159"/>
      <c r="I4532" s="159"/>
      <c r="K4532" s="161"/>
      <c r="S4532" s="157"/>
    </row>
    <row r="4533" spans="1:19" s="158" customFormat="1" x14ac:dyDescent="0.2">
      <c r="A4533" s="157"/>
      <c r="E4533" s="159"/>
      <c r="F4533" s="159"/>
      <c r="G4533" s="160"/>
      <c r="H4533" s="159"/>
      <c r="I4533" s="159"/>
      <c r="K4533" s="161"/>
      <c r="S4533" s="157"/>
    </row>
    <row r="4534" spans="1:19" s="158" customFormat="1" x14ac:dyDescent="0.2">
      <c r="A4534" s="157"/>
      <c r="E4534" s="159"/>
      <c r="F4534" s="159"/>
      <c r="G4534" s="160"/>
      <c r="H4534" s="159"/>
      <c r="I4534" s="159"/>
      <c r="K4534" s="161"/>
      <c r="S4534" s="157"/>
    </row>
    <row r="4535" spans="1:19" s="158" customFormat="1" x14ac:dyDescent="0.2">
      <c r="A4535" s="157"/>
      <c r="E4535" s="159"/>
      <c r="F4535" s="159"/>
      <c r="G4535" s="160"/>
      <c r="H4535" s="159"/>
      <c r="I4535" s="159"/>
      <c r="K4535" s="161"/>
      <c r="S4535" s="157"/>
    </row>
    <row r="4536" spans="1:19" s="158" customFormat="1" x14ac:dyDescent="0.2">
      <c r="A4536" s="157"/>
      <c r="E4536" s="159"/>
      <c r="F4536" s="159"/>
      <c r="G4536" s="160"/>
      <c r="H4536" s="159"/>
      <c r="I4536" s="159"/>
      <c r="K4536" s="161"/>
      <c r="S4536" s="157"/>
    </row>
    <row r="4537" spans="1:19" s="158" customFormat="1" x14ac:dyDescent="0.2">
      <c r="A4537" s="157"/>
      <c r="E4537" s="159"/>
      <c r="F4537" s="159"/>
      <c r="G4537" s="160"/>
      <c r="H4537" s="159"/>
      <c r="I4537" s="159"/>
      <c r="K4537" s="161"/>
      <c r="S4537" s="157"/>
    </row>
    <row r="4538" spans="1:19" s="158" customFormat="1" x14ac:dyDescent="0.2">
      <c r="A4538" s="157"/>
      <c r="E4538" s="159"/>
      <c r="F4538" s="159"/>
      <c r="G4538" s="160"/>
      <c r="H4538" s="159"/>
      <c r="I4538" s="159"/>
      <c r="K4538" s="161"/>
      <c r="S4538" s="157"/>
    </row>
    <row r="4539" spans="1:19" s="158" customFormat="1" x14ac:dyDescent="0.2">
      <c r="A4539" s="157"/>
      <c r="E4539" s="159"/>
      <c r="F4539" s="159"/>
      <c r="G4539" s="160"/>
      <c r="H4539" s="159"/>
      <c r="I4539" s="159"/>
      <c r="K4539" s="161"/>
      <c r="S4539" s="157"/>
    </row>
    <row r="4540" spans="1:19" s="158" customFormat="1" x14ac:dyDescent="0.2">
      <c r="A4540" s="157"/>
      <c r="E4540" s="159"/>
      <c r="F4540" s="159"/>
      <c r="G4540" s="160"/>
      <c r="H4540" s="159"/>
      <c r="I4540" s="159"/>
      <c r="K4540" s="161"/>
      <c r="S4540" s="157"/>
    </row>
    <row r="4541" spans="1:19" s="158" customFormat="1" x14ac:dyDescent="0.2">
      <c r="A4541" s="157"/>
      <c r="E4541" s="159"/>
      <c r="F4541" s="159"/>
      <c r="G4541" s="160"/>
      <c r="H4541" s="159"/>
      <c r="I4541" s="159"/>
      <c r="K4541" s="161"/>
      <c r="S4541" s="157"/>
    </row>
    <row r="4542" spans="1:19" s="158" customFormat="1" x14ac:dyDescent="0.2">
      <c r="A4542" s="157"/>
      <c r="E4542" s="159"/>
      <c r="F4542" s="159"/>
      <c r="G4542" s="160"/>
      <c r="H4542" s="159"/>
      <c r="I4542" s="159"/>
      <c r="K4542" s="161"/>
      <c r="S4542" s="157"/>
    </row>
    <row r="4543" spans="1:19" s="158" customFormat="1" x14ac:dyDescent="0.2">
      <c r="A4543" s="157"/>
      <c r="E4543" s="159"/>
      <c r="F4543" s="159"/>
      <c r="G4543" s="160"/>
      <c r="H4543" s="159"/>
      <c r="I4543" s="159"/>
      <c r="K4543" s="161"/>
      <c r="S4543" s="157"/>
    </row>
    <row r="4544" spans="1:19" s="158" customFormat="1" x14ac:dyDescent="0.2">
      <c r="A4544" s="157"/>
      <c r="E4544" s="159"/>
      <c r="F4544" s="159"/>
      <c r="G4544" s="160"/>
      <c r="H4544" s="159"/>
      <c r="I4544" s="159"/>
      <c r="K4544" s="161"/>
      <c r="S4544" s="157"/>
    </row>
    <row r="4545" spans="1:19" s="158" customFormat="1" x14ac:dyDescent="0.2">
      <c r="A4545" s="157"/>
      <c r="E4545" s="159"/>
      <c r="F4545" s="159"/>
      <c r="G4545" s="160"/>
      <c r="H4545" s="159"/>
      <c r="I4545" s="159"/>
      <c r="K4545" s="161"/>
      <c r="S4545" s="157"/>
    </row>
    <row r="4546" spans="1:19" s="158" customFormat="1" x14ac:dyDescent="0.2">
      <c r="A4546" s="157"/>
      <c r="E4546" s="159"/>
      <c r="F4546" s="159"/>
      <c r="G4546" s="160"/>
      <c r="H4546" s="159"/>
      <c r="I4546" s="159"/>
      <c r="K4546" s="161"/>
      <c r="S4546" s="157"/>
    </row>
    <row r="4547" spans="1:19" s="158" customFormat="1" x14ac:dyDescent="0.2">
      <c r="A4547" s="157"/>
      <c r="E4547" s="159"/>
      <c r="F4547" s="159"/>
      <c r="G4547" s="160"/>
      <c r="H4547" s="159"/>
      <c r="I4547" s="159"/>
      <c r="K4547" s="161"/>
      <c r="S4547" s="157"/>
    </row>
    <row r="4548" spans="1:19" s="158" customFormat="1" x14ac:dyDescent="0.2">
      <c r="A4548" s="157"/>
      <c r="E4548" s="159"/>
      <c r="F4548" s="159"/>
      <c r="G4548" s="160"/>
      <c r="H4548" s="159"/>
      <c r="I4548" s="159"/>
      <c r="K4548" s="161"/>
      <c r="S4548" s="157"/>
    </row>
    <row r="4549" spans="1:19" s="158" customFormat="1" x14ac:dyDescent="0.2">
      <c r="A4549" s="157"/>
      <c r="E4549" s="159"/>
      <c r="F4549" s="159"/>
      <c r="G4549" s="160"/>
      <c r="H4549" s="159"/>
      <c r="I4549" s="159"/>
      <c r="K4549" s="161"/>
      <c r="S4549" s="157"/>
    </row>
    <row r="4550" spans="1:19" s="158" customFormat="1" x14ac:dyDescent="0.2">
      <c r="A4550" s="157"/>
      <c r="E4550" s="159"/>
      <c r="F4550" s="159"/>
      <c r="G4550" s="160"/>
      <c r="H4550" s="159"/>
      <c r="I4550" s="159"/>
      <c r="K4550" s="161"/>
      <c r="S4550" s="157"/>
    </row>
    <row r="4551" spans="1:19" s="158" customFormat="1" x14ac:dyDescent="0.2">
      <c r="A4551" s="157"/>
      <c r="E4551" s="159"/>
      <c r="F4551" s="159"/>
      <c r="G4551" s="160"/>
      <c r="H4551" s="159"/>
      <c r="I4551" s="159"/>
      <c r="K4551" s="161"/>
      <c r="S4551" s="157"/>
    </row>
    <row r="4552" spans="1:19" s="158" customFormat="1" x14ac:dyDescent="0.2">
      <c r="A4552" s="157"/>
      <c r="E4552" s="159"/>
      <c r="F4552" s="159"/>
      <c r="G4552" s="160"/>
      <c r="H4552" s="159"/>
      <c r="I4552" s="159"/>
      <c r="K4552" s="161"/>
      <c r="S4552" s="157"/>
    </row>
    <row r="4553" spans="1:19" s="158" customFormat="1" x14ac:dyDescent="0.2">
      <c r="A4553" s="157"/>
      <c r="E4553" s="159"/>
      <c r="F4553" s="159"/>
      <c r="G4553" s="160"/>
      <c r="H4553" s="159"/>
      <c r="I4553" s="159"/>
      <c r="K4553" s="161"/>
      <c r="S4553" s="157"/>
    </row>
    <row r="4554" spans="1:19" s="158" customFormat="1" x14ac:dyDescent="0.2">
      <c r="A4554" s="157"/>
      <c r="E4554" s="159"/>
      <c r="F4554" s="159"/>
      <c r="G4554" s="160"/>
      <c r="H4554" s="159"/>
      <c r="I4554" s="159"/>
      <c r="K4554" s="161"/>
      <c r="S4554" s="157"/>
    </row>
    <row r="4555" spans="1:19" s="158" customFormat="1" x14ac:dyDescent="0.2">
      <c r="A4555" s="157"/>
      <c r="E4555" s="159"/>
      <c r="F4555" s="159"/>
      <c r="G4555" s="160"/>
      <c r="H4555" s="159"/>
      <c r="I4555" s="159"/>
      <c r="K4555" s="161"/>
      <c r="S4555" s="157"/>
    </row>
    <row r="4556" spans="1:19" s="158" customFormat="1" x14ac:dyDescent="0.2">
      <c r="A4556" s="157"/>
      <c r="E4556" s="159"/>
      <c r="F4556" s="159"/>
      <c r="G4556" s="160"/>
      <c r="H4556" s="159"/>
      <c r="I4556" s="159"/>
      <c r="K4556" s="161"/>
      <c r="S4556" s="157"/>
    </row>
    <row r="4557" spans="1:19" s="158" customFormat="1" x14ac:dyDescent="0.2">
      <c r="A4557" s="157"/>
      <c r="E4557" s="159"/>
      <c r="F4557" s="159"/>
      <c r="G4557" s="160"/>
      <c r="H4557" s="159"/>
      <c r="I4557" s="159"/>
      <c r="K4557" s="161"/>
      <c r="S4557" s="157"/>
    </row>
    <row r="4558" spans="1:19" s="158" customFormat="1" x14ac:dyDescent="0.2">
      <c r="A4558" s="157"/>
      <c r="E4558" s="159"/>
      <c r="F4558" s="159"/>
      <c r="G4558" s="160"/>
      <c r="H4558" s="159"/>
      <c r="I4558" s="159"/>
      <c r="K4558" s="161"/>
      <c r="S4558" s="157"/>
    </row>
    <row r="4559" spans="1:19" s="158" customFormat="1" x14ac:dyDescent="0.2">
      <c r="A4559" s="157"/>
      <c r="E4559" s="159"/>
      <c r="F4559" s="159"/>
      <c r="G4559" s="160"/>
      <c r="H4559" s="159"/>
      <c r="I4559" s="159"/>
      <c r="K4559" s="161"/>
      <c r="S4559" s="157"/>
    </row>
    <row r="4560" spans="1:19" s="158" customFormat="1" x14ac:dyDescent="0.2">
      <c r="A4560" s="157"/>
      <c r="E4560" s="159"/>
      <c r="F4560" s="159"/>
      <c r="G4560" s="160"/>
      <c r="H4560" s="159"/>
      <c r="I4560" s="159"/>
      <c r="K4560" s="161"/>
      <c r="S4560" s="157"/>
    </row>
    <row r="4561" spans="1:19" s="158" customFormat="1" x14ac:dyDescent="0.2">
      <c r="A4561" s="157"/>
      <c r="E4561" s="159"/>
      <c r="F4561" s="159"/>
      <c r="G4561" s="160"/>
      <c r="H4561" s="159"/>
      <c r="I4561" s="159"/>
      <c r="K4561" s="161"/>
      <c r="S4561" s="157"/>
    </row>
    <row r="4562" spans="1:19" s="158" customFormat="1" x14ac:dyDescent="0.2">
      <c r="A4562" s="157"/>
      <c r="E4562" s="159"/>
      <c r="F4562" s="159"/>
      <c r="G4562" s="160"/>
      <c r="H4562" s="159"/>
      <c r="I4562" s="159"/>
      <c r="K4562" s="161"/>
      <c r="S4562" s="157"/>
    </row>
    <row r="4563" spans="1:19" s="158" customFormat="1" x14ac:dyDescent="0.2">
      <c r="A4563" s="157"/>
      <c r="E4563" s="159"/>
      <c r="F4563" s="159"/>
      <c r="G4563" s="160"/>
      <c r="H4563" s="159"/>
      <c r="I4563" s="159"/>
      <c r="K4563" s="161"/>
      <c r="S4563" s="157"/>
    </row>
    <row r="4564" spans="1:19" s="158" customFormat="1" x14ac:dyDescent="0.2">
      <c r="A4564" s="157"/>
      <c r="E4564" s="159"/>
      <c r="F4564" s="159"/>
      <c r="G4564" s="160"/>
      <c r="H4564" s="159"/>
      <c r="I4564" s="159"/>
      <c r="K4564" s="161"/>
      <c r="S4564" s="157"/>
    </row>
    <row r="4565" spans="1:19" s="158" customFormat="1" x14ac:dyDescent="0.2">
      <c r="A4565" s="157"/>
      <c r="E4565" s="159"/>
      <c r="F4565" s="159"/>
      <c r="G4565" s="160"/>
      <c r="H4565" s="159"/>
      <c r="I4565" s="159"/>
      <c r="K4565" s="161"/>
      <c r="S4565" s="157"/>
    </row>
    <row r="4566" spans="1:19" s="158" customFormat="1" x14ac:dyDescent="0.2">
      <c r="A4566" s="157"/>
      <c r="E4566" s="159"/>
      <c r="F4566" s="159"/>
      <c r="G4566" s="160"/>
      <c r="H4566" s="159"/>
      <c r="I4566" s="159"/>
      <c r="K4566" s="161"/>
      <c r="S4566" s="157"/>
    </row>
    <row r="4567" spans="1:19" s="158" customFormat="1" x14ac:dyDescent="0.2">
      <c r="A4567" s="157"/>
      <c r="E4567" s="159"/>
      <c r="F4567" s="159"/>
      <c r="G4567" s="160"/>
      <c r="H4567" s="159"/>
      <c r="I4567" s="159"/>
      <c r="K4567" s="161"/>
      <c r="S4567" s="157"/>
    </row>
    <row r="4568" spans="1:19" s="158" customFormat="1" x14ac:dyDescent="0.2">
      <c r="A4568" s="157"/>
      <c r="E4568" s="159"/>
      <c r="F4568" s="159"/>
      <c r="G4568" s="160"/>
      <c r="H4568" s="159"/>
      <c r="I4568" s="159"/>
      <c r="K4568" s="161"/>
      <c r="S4568" s="157"/>
    </row>
    <row r="4569" spans="1:19" s="158" customFormat="1" x14ac:dyDescent="0.2">
      <c r="A4569" s="157"/>
      <c r="E4569" s="159"/>
      <c r="F4569" s="159"/>
      <c r="G4569" s="160"/>
      <c r="H4569" s="159"/>
      <c r="I4569" s="159"/>
      <c r="K4569" s="161"/>
      <c r="S4569" s="157"/>
    </row>
    <row r="4570" spans="1:19" s="158" customFormat="1" x14ac:dyDescent="0.2">
      <c r="A4570" s="157"/>
      <c r="E4570" s="159"/>
      <c r="F4570" s="159"/>
      <c r="G4570" s="160"/>
      <c r="H4570" s="159"/>
      <c r="I4570" s="159"/>
      <c r="K4570" s="161"/>
      <c r="S4570" s="157"/>
    </row>
    <row r="4571" spans="1:19" s="158" customFormat="1" x14ac:dyDescent="0.2">
      <c r="A4571" s="157"/>
      <c r="E4571" s="159"/>
      <c r="F4571" s="159"/>
      <c r="G4571" s="160"/>
      <c r="H4571" s="159"/>
      <c r="I4571" s="159"/>
      <c r="K4571" s="161"/>
      <c r="S4571" s="157"/>
    </row>
    <row r="4572" spans="1:19" s="158" customFormat="1" x14ac:dyDescent="0.2">
      <c r="A4572" s="157"/>
      <c r="E4572" s="159"/>
      <c r="F4572" s="159"/>
      <c r="G4572" s="160"/>
      <c r="H4572" s="159"/>
      <c r="I4572" s="159"/>
      <c r="K4572" s="161"/>
      <c r="S4572" s="157"/>
    </row>
    <row r="4573" spans="1:19" s="158" customFormat="1" x14ac:dyDescent="0.2">
      <c r="A4573" s="157"/>
      <c r="E4573" s="159"/>
      <c r="F4573" s="159"/>
      <c r="G4573" s="160"/>
      <c r="H4573" s="159"/>
      <c r="I4573" s="159"/>
      <c r="K4573" s="161"/>
      <c r="S4573" s="157"/>
    </row>
    <row r="4574" spans="1:19" s="158" customFormat="1" x14ac:dyDescent="0.2">
      <c r="A4574" s="157"/>
      <c r="E4574" s="159"/>
      <c r="F4574" s="159"/>
      <c r="G4574" s="160"/>
      <c r="H4574" s="159"/>
      <c r="I4574" s="159"/>
      <c r="K4574" s="161"/>
      <c r="S4574" s="157"/>
    </row>
    <row r="4575" spans="1:19" s="158" customFormat="1" x14ac:dyDescent="0.2">
      <c r="A4575" s="157"/>
      <c r="E4575" s="159"/>
      <c r="F4575" s="159"/>
      <c r="G4575" s="160"/>
      <c r="H4575" s="159"/>
      <c r="I4575" s="159"/>
      <c r="K4575" s="161"/>
      <c r="S4575" s="157"/>
    </row>
    <row r="4576" spans="1:19" s="158" customFormat="1" x14ac:dyDescent="0.2">
      <c r="A4576" s="157"/>
      <c r="E4576" s="159"/>
      <c r="F4576" s="159"/>
      <c r="G4576" s="160"/>
      <c r="H4576" s="159"/>
      <c r="I4576" s="159"/>
      <c r="K4576" s="161"/>
      <c r="S4576" s="157"/>
    </row>
    <row r="4577" spans="1:19" s="158" customFormat="1" x14ac:dyDescent="0.2">
      <c r="A4577" s="157"/>
      <c r="E4577" s="159"/>
      <c r="F4577" s="159"/>
      <c r="G4577" s="160"/>
      <c r="H4577" s="159"/>
      <c r="I4577" s="159"/>
      <c r="K4577" s="161"/>
      <c r="S4577" s="157"/>
    </row>
    <row r="4578" spans="1:19" s="158" customFormat="1" x14ac:dyDescent="0.2">
      <c r="A4578" s="157"/>
      <c r="E4578" s="159"/>
      <c r="F4578" s="159"/>
      <c r="G4578" s="160"/>
      <c r="H4578" s="159"/>
      <c r="I4578" s="159"/>
      <c r="K4578" s="161"/>
      <c r="S4578" s="157"/>
    </row>
    <row r="4579" spans="1:19" s="158" customFormat="1" x14ac:dyDescent="0.2">
      <c r="A4579" s="157"/>
      <c r="E4579" s="159"/>
      <c r="F4579" s="159"/>
      <c r="G4579" s="160"/>
      <c r="H4579" s="159"/>
      <c r="I4579" s="159"/>
      <c r="K4579" s="161"/>
      <c r="S4579" s="157"/>
    </row>
    <row r="4580" spans="1:19" s="158" customFormat="1" x14ac:dyDescent="0.2">
      <c r="A4580" s="157"/>
      <c r="E4580" s="159"/>
      <c r="F4580" s="159"/>
      <c r="G4580" s="160"/>
      <c r="H4580" s="159"/>
      <c r="I4580" s="159"/>
      <c r="K4580" s="161"/>
      <c r="S4580" s="157"/>
    </row>
    <row r="4581" spans="1:19" s="158" customFormat="1" x14ac:dyDescent="0.2">
      <c r="A4581" s="157"/>
      <c r="E4581" s="159"/>
      <c r="F4581" s="159"/>
      <c r="G4581" s="160"/>
      <c r="H4581" s="159"/>
      <c r="I4581" s="159"/>
      <c r="K4581" s="161"/>
      <c r="S4581" s="157"/>
    </row>
    <row r="4582" spans="1:19" s="158" customFormat="1" x14ac:dyDescent="0.2">
      <c r="A4582" s="157"/>
      <c r="E4582" s="159"/>
      <c r="F4582" s="159"/>
      <c r="G4582" s="160"/>
      <c r="H4582" s="159"/>
      <c r="I4582" s="159"/>
      <c r="K4582" s="161"/>
      <c r="S4582" s="157"/>
    </row>
    <row r="4583" spans="1:19" s="158" customFormat="1" x14ac:dyDescent="0.2">
      <c r="A4583" s="157"/>
      <c r="E4583" s="159"/>
      <c r="F4583" s="159"/>
      <c r="G4583" s="160"/>
      <c r="H4583" s="159"/>
      <c r="I4583" s="159"/>
      <c r="K4583" s="161"/>
      <c r="S4583" s="157"/>
    </row>
    <row r="4584" spans="1:19" s="158" customFormat="1" x14ac:dyDescent="0.2">
      <c r="A4584" s="157"/>
      <c r="E4584" s="159"/>
      <c r="F4584" s="159"/>
      <c r="G4584" s="160"/>
      <c r="H4584" s="159"/>
      <c r="I4584" s="159"/>
      <c r="K4584" s="161"/>
      <c r="S4584" s="157"/>
    </row>
    <row r="4585" spans="1:19" s="158" customFormat="1" x14ac:dyDescent="0.2">
      <c r="A4585" s="157"/>
      <c r="E4585" s="159"/>
      <c r="F4585" s="159"/>
      <c r="G4585" s="160"/>
      <c r="H4585" s="159"/>
      <c r="I4585" s="159"/>
      <c r="K4585" s="161"/>
      <c r="S4585" s="157"/>
    </row>
    <row r="4586" spans="1:19" s="158" customFormat="1" x14ac:dyDescent="0.2">
      <c r="A4586" s="157"/>
      <c r="E4586" s="159"/>
      <c r="F4586" s="159"/>
      <c r="G4586" s="160"/>
      <c r="H4586" s="159"/>
      <c r="I4586" s="159"/>
      <c r="K4586" s="161"/>
      <c r="S4586" s="157"/>
    </row>
    <row r="4587" spans="1:19" s="158" customFormat="1" x14ac:dyDescent="0.2">
      <c r="A4587" s="157"/>
      <c r="E4587" s="159"/>
      <c r="F4587" s="159"/>
      <c r="G4587" s="160"/>
      <c r="H4587" s="159"/>
      <c r="I4587" s="159"/>
      <c r="K4587" s="161"/>
      <c r="S4587" s="157"/>
    </row>
    <row r="4588" spans="1:19" s="158" customFormat="1" x14ac:dyDescent="0.2">
      <c r="A4588" s="157"/>
      <c r="E4588" s="159"/>
      <c r="F4588" s="159"/>
      <c r="G4588" s="160"/>
      <c r="H4588" s="159"/>
      <c r="I4588" s="159"/>
      <c r="K4588" s="161"/>
      <c r="S4588" s="157"/>
    </row>
    <row r="4589" spans="1:19" s="158" customFormat="1" x14ac:dyDescent="0.2">
      <c r="A4589" s="157"/>
      <c r="E4589" s="159"/>
      <c r="F4589" s="159"/>
      <c r="G4589" s="160"/>
      <c r="H4589" s="159"/>
      <c r="I4589" s="159"/>
      <c r="K4589" s="161"/>
      <c r="S4589" s="157"/>
    </row>
    <row r="4590" spans="1:19" s="158" customFormat="1" x14ac:dyDescent="0.2">
      <c r="A4590" s="157"/>
      <c r="E4590" s="159"/>
      <c r="F4590" s="159"/>
      <c r="G4590" s="160"/>
      <c r="H4590" s="159"/>
      <c r="I4590" s="159"/>
      <c r="K4590" s="161"/>
      <c r="S4590" s="157"/>
    </row>
    <row r="4591" spans="1:19" s="158" customFormat="1" x14ac:dyDescent="0.2">
      <c r="A4591" s="157"/>
      <c r="E4591" s="159"/>
      <c r="F4591" s="159"/>
      <c r="G4591" s="160"/>
      <c r="H4591" s="159"/>
      <c r="I4591" s="159"/>
      <c r="K4591" s="161"/>
      <c r="S4591" s="157"/>
    </row>
    <row r="4592" spans="1:19" s="158" customFormat="1" x14ac:dyDescent="0.2">
      <c r="A4592" s="157"/>
      <c r="E4592" s="159"/>
      <c r="F4592" s="159"/>
      <c r="G4592" s="160"/>
      <c r="H4592" s="159"/>
      <c r="I4592" s="159"/>
      <c r="K4592" s="161"/>
      <c r="S4592" s="157"/>
    </row>
    <row r="4593" spans="1:19" s="158" customFormat="1" x14ac:dyDescent="0.2">
      <c r="A4593" s="157"/>
      <c r="E4593" s="159"/>
      <c r="F4593" s="159"/>
      <c r="G4593" s="160"/>
      <c r="H4593" s="159"/>
      <c r="I4593" s="159"/>
      <c r="K4593" s="161"/>
      <c r="S4593" s="157"/>
    </row>
    <row r="4594" spans="1:19" s="158" customFormat="1" x14ac:dyDescent="0.2">
      <c r="A4594" s="157"/>
      <c r="E4594" s="159"/>
      <c r="F4594" s="159"/>
      <c r="G4594" s="160"/>
      <c r="H4594" s="159"/>
      <c r="I4594" s="159"/>
      <c r="K4594" s="161"/>
      <c r="S4594" s="157"/>
    </row>
    <row r="4595" spans="1:19" s="158" customFormat="1" x14ac:dyDescent="0.2">
      <c r="A4595" s="157"/>
      <c r="E4595" s="159"/>
      <c r="F4595" s="159"/>
      <c r="G4595" s="160"/>
      <c r="H4595" s="159"/>
      <c r="I4595" s="159"/>
      <c r="K4595" s="161"/>
      <c r="S4595" s="157"/>
    </row>
    <row r="4596" spans="1:19" s="158" customFormat="1" x14ac:dyDescent="0.2">
      <c r="A4596" s="157"/>
      <c r="E4596" s="159"/>
      <c r="F4596" s="159"/>
      <c r="G4596" s="160"/>
      <c r="H4596" s="159"/>
      <c r="I4596" s="159"/>
      <c r="K4596" s="161"/>
      <c r="S4596" s="157"/>
    </row>
    <row r="4597" spans="1:19" s="158" customFormat="1" x14ac:dyDescent="0.2">
      <c r="A4597" s="157"/>
      <c r="E4597" s="159"/>
      <c r="F4597" s="159"/>
      <c r="G4597" s="160"/>
      <c r="H4597" s="159"/>
      <c r="I4597" s="159"/>
      <c r="K4597" s="161"/>
      <c r="S4597" s="157"/>
    </row>
    <row r="4598" spans="1:19" s="158" customFormat="1" x14ac:dyDescent="0.2">
      <c r="A4598" s="157"/>
      <c r="E4598" s="159"/>
      <c r="F4598" s="159"/>
      <c r="G4598" s="160"/>
      <c r="H4598" s="159"/>
      <c r="I4598" s="159"/>
      <c r="K4598" s="161"/>
      <c r="S4598" s="157"/>
    </row>
    <row r="4599" spans="1:19" s="158" customFormat="1" x14ac:dyDescent="0.2">
      <c r="A4599" s="157"/>
      <c r="E4599" s="159"/>
      <c r="F4599" s="159"/>
      <c r="G4599" s="160"/>
      <c r="H4599" s="159"/>
      <c r="I4599" s="159"/>
      <c r="K4599" s="161"/>
      <c r="S4599" s="157"/>
    </row>
    <row r="4600" spans="1:19" s="158" customFormat="1" x14ac:dyDescent="0.2">
      <c r="A4600" s="157"/>
      <c r="E4600" s="159"/>
      <c r="F4600" s="159"/>
      <c r="G4600" s="160"/>
      <c r="H4600" s="159"/>
      <c r="I4600" s="159"/>
      <c r="K4600" s="161"/>
      <c r="S4600" s="157"/>
    </row>
    <row r="4601" spans="1:19" s="158" customFormat="1" x14ac:dyDescent="0.2">
      <c r="A4601" s="157"/>
      <c r="E4601" s="159"/>
      <c r="F4601" s="159"/>
      <c r="G4601" s="160"/>
      <c r="H4601" s="159"/>
      <c r="I4601" s="159"/>
      <c r="K4601" s="161"/>
      <c r="S4601" s="157"/>
    </row>
    <row r="4602" spans="1:19" s="158" customFormat="1" x14ac:dyDescent="0.2">
      <c r="A4602" s="157"/>
      <c r="E4602" s="159"/>
      <c r="F4602" s="159"/>
      <c r="G4602" s="160"/>
      <c r="H4602" s="159"/>
      <c r="I4602" s="159"/>
      <c r="K4602" s="161"/>
      <c r="S4602" s="157"/>
    </row>
    <row r="4603" spans="1:19" s="158" customFormat="1" x14ac:dyDescent="0.2">
      <c r="A4603" s="157"/>
      <c r="E4603" s="159"/>
      <c r="F4603" s="159"/>
      <c r="G4603" s="160"/>
      <c r="H4603" s="159"/>
      <c r="I4603" s="159"/>
      <c r="K4603" s="161"/>
      <c r="S4603" s="157"/>
    </row>
    <row r="4604" spans="1:19" s="158" customFormat="1" x14ac:dyDescent="0.2">
      <c r="A4604" s="157"/>
      <c r="E4604" s="159"/>
      <c r="F4604" s="159"/>
      <c r="G4604" s="160"/>
      <c r="H4604" s="159"/>
      <c r="I4604" s="159"/>
      <c r="K4604" s="161"/>
      <c r="S4604" s="157"/>
    </row>
    <row r="4605" spans="1:19" s="158" customFormat="1" x14ac:dyDescent="0.2">
      <c r="A4605" s="157"/>
      <c r="E4605" s="159"/>
      <c r="F4605" s="159"/>
      <c r="G4605" s="160"/>
      <c r="H4605" s="159"/>
      <c r="I4605" s="159"/>
      <c r="K4605" s="161"/>
      <c r="S4605" s="157"/>
    </row>
    <row r="4606" spans="1:19" s="158" customFormat="1" x14ac:dyDescent="0.2">
      <c r="A4606" s="157"/>
      <c r="E4606" s="159"/>
      <c r="F4606" s="159"/>
      <c r="G4606" s="160"/>
      <c r="H4606" s="159"/>
      <c r="I4606" s="159"/>
      <c r="K4606" s="161"/>
      <c r="S4606" s="157"/>
    </row>
    <row r="4607" spans="1:19" s="158" customFormat="1" x14ac:dyDescent="0.2">
      <c r="A4607" s="157"/>
      <c r="E4607" s="159"/>
      <c r="F4607" s="159"/>
      <c r="G4607" s="160"/>
      <c r="H4607" s="159"/>
      <c r="I4607" s="159"/>
      <c r="K4607" s="161"/>
      <c r="S4607" s="157"/>
    </row>
    <row r="4608" spans="1:19" s="158" customFormat="1" x14ac:dyDescent="0.2">
      <c r="A4608" s="157"/>
      <c r="E4608" s="159"/>
      <c r="F4608" s="159"/>
      <c r="G4608" s="160"/>
      <c r="H4608" s="159"/>
      <c r="I4608" s="159"/>
      <c r="K4608" s="161"/>
      <c r="S4608" s="157"/>
    </row>
    <row r="4609" spans="1:19" s="158" customFormat="1" x14ac:dyDescent="0.2">
      <c r="A4609" s="157"/>
      <c r="E4609" s="159"/>
      <c r="F4609" s="159"/>
      <c r="G4609" s="160"/>
      <c r="H4609" s="159"/>
      <c r="I4609" s="159"/>
      <c r="K4609" s="161"/>
      <c r="S4609" s="157"/>
    </row>
    <row r="4610" spans="1:19" s="158" customFormat="1" x14ac:dyDescent="0.2">
      <c r="A4610" s="157"/>
      <c r="E4610" s="159"/>
      <c r="F4610" s="159"/>
      <c r="G4610" s="160"/>
      <c r="H4610" s="159"/>
      <c r="I4610" s="159"/>
      <c r="K4610" s="161"/>
      <c r="S4610" s="157"/>
    </row>
    <row r="4611" spans="1:19" s="158" customFormat="1" x14ac:dyDescent="0.2">
      <c r="A4611" s="157"/>
      <c r="E4611" s="159"/>
      <c r="F4611" s="159"/>
      <c r="G4611" s="160"/>
      <c r="H4611" s="159"/>
      <c r="I4611" s="159"/>
      <c r="K4611" s="161"/>
      <c r="S4611" s="157"/>
    </row>
    <row r="4612" spans="1:19" s="158" customFormat="1" x14ac:dyDescent="0.2">
      <c r="A4612" s="157"/>
      <c r="E4612" s="159"/>
      <c r="F4612" s="159"/>
      <c r="G4612" s="160"/>
      <c r="H4612" s="159"/>
      <c r="I4612" s="159"/>
      <c r="K4612" s="161"/>
      <c r="S4612" s="157"/>
    </row>
    <row r="4613" spans="1:19" s="158" customFormat="1" x14ac:dyDescent="0.2">
      <c r="A4613" s="157"/>
      <c r="E4613" s="159"/>
      <c r="F4613" s="159"/>
      <c r="G4613" s="160"/>
      <c r="H4613" s="159"/>
      <c r="I4613" s="159"/>
      <c r="K4613" s="161"/>
      <c r="S4613" s="157"/>
    </row>
    <row r="4614" spans="1:19" s="158" customFormat="1" x14ac:dyDescent="0.2">
      <c r="A4614" s="157"/>
      <c r="E4614" s="159"/>
      <c r="F4614" s="159"/>
      <c r="G4614" s="160"/>
      <c r="H4614" s="159"/>
      <c r="I4614" s="159"/>
      <c r="K4614" s="161"/>
      <c r="S4614" s="157"/>
    </row>
    <row r="4615" spans="1:19" s="158" customFormat="1" x14ac:dyDescent="0.2">
      <c r="A4615" s="157"/>
      <c r="E4615" s="159"/>
      <c r="F4615" s="159"/>
      <c r="G4615" s="160"/>
      <c r="H4615" s="159"/>
      <c r="I4615" s="159"/>
      <c r="K4615" s="161"/>
      <c r="S4615" s="157"/>
    </row>
    <row r="4616" spans="1:19" s="158" customFormat="1" x14ac:dyDescent="0.2">
      <c r="A4616" s="157"/>
      <c r="E4616" s="159"/>
      <c r="F4616" s="159"/>
      <c r="G4616" s="160"/>
      <c r="H4616" s="159"/>
      <c r="I4616" s="159"/>
      <c r="K4616" s="161"/>
      <c r="S4616" s="157"/>
    </row>
    <row r="4617" spans="1:19" s="158" customFormat="1" x14ac:dyDescent="0.2">
      <c r="A4617" s="157"/>
      <c r="E4617" s="159"/>
      <c r="F4617" s="159"/>
      <c r="G4617" s="160"/>
      <c r="H4617" s="159"/>
      <c r="I4617" s="159"/>
      <c r="K4617" s="161"/>
      <c r="S4617" s="157"/>
    </row>
    <row r="4618" spans="1:19" s="158" customFormat="1" x14ac:dyDescent="0.2">
      <c r="A4618" s="157"/>
      <c r="E4618" s="159"/>
      <c r="F4618" s="159"/>
      <c r="G4618" s="160"/>
      <c r="H4618" s="159"/>
      <c r="I4618" s="159"/>
      <c r="K4618" s="161"/>
      <c r="S4618" s="157"/>
    </row>
    <row r="4619" spans="1:19" s="158" customFormat="1" x14ac:dyDescent="0.2">
      <c r="A4619" s="157"/>
      <c r="E4619" s="159"/>
      <c r="F4619" s="159"/>
      <c r="G4619" s="160"/>
      <c r="H4619" s="159"/>
      <c r="I4619" s="159"/>
      <c r="K4619" s="161"/>
      <c r="S4619" s="157"/>
    </row>
    <row r="4620" spans="1:19" s="158" customFormat="1" x14ac:dyDescent="0.2">
      <c r="A4620" s="157"/>
      <c r="E4620" s="159"/>
      <c r="F4620" s="159"/>
      <c r="G4620" s="160"/>
      <c r="H4620" s="159"/>
      <c r="I4620" s="159"/>
      <c r="K4620" s="161"/>
      <c r="S4620" s="157"/>
    </row>
    <row r="4621" spans="1:19" s="158" customFormat="1" x14ac:dyDescent="0.2">
      <c r="A4621" s="157"/>
      <c r="E4621" s="159"/>
      <c r="F4621" s="159"/>
      <c r="G4621" s="160"/>
      <c r="H4621" s="159"/>
      <c r="I4621" s="159"/>
      <c r="K4621" s="161"/>
      <c r="S4621" s="157"/>
    </row>
    <row r="4622" spans="1:19" s="158" customFormat="1" x14ac:dyDescent="0.2">
      <c r="A4622" s="157"/>
      <c r="E4622" s="159"/>
      <c r="F4622" s="159"/>
      <c r="G4622" s="160"/>
      <c r="H4622" s="159"/>
      <c r="I4622" s="159"/>
      <c r="K4622" s="161"/>
      <c r="S4622" s="157"/>
    </row>
    <row r="4623" spans="1:19" s="158" customFormat="1" x14ac:dyDescent="0.2">
      <c r="A4623" s="157"/>
      <c r="E4623" s="159"/>
      <c r="F4623" s="159"/>
      <c r="G4623" s="160"/>
      <c r="H4623" s="159"/>
      <c r="I4623" s="159"/>
      <c r="K4623" s="161"/>
      <c r="S4623" s="157"/>
    </row>
    <row r="4624" spans="1:19" s="158" customFormat="1" x14ac:dyDescent="0.2">
      <c r="A4624" s="157"/>
      <c r="E4624" s="159"/>
      <c r="F4624" s="159"/>
      <c r="G4624" s="160"/>
      <c r="H4624" s="159"/>
      <c r="I4624" s="159"/>
      <c r="K4624" s="161"/>
      <c r="S4624" s="157"/>
    </row>
    <row r="4625" spans="1:19" s="158" customFormat="1" x14ac:dyDescent="0.2">
      <c r="A4625" s="157"/>
      <c r="E4625" s="159"/>
      <c r="F4625" s="159"/>
      <c r="G4625" s="160"/>
      <c r="H4625" s="159"/>
      <c r="I4625" s="159"/>
      <c r="K4625" s="161"/>
      <c r="S4625" s="157"/>
    </row>
    <row r="4626" spans="1:19" s="158" customFormat="1" x14ac:dyDescent="0.2">
      <c r="A4626" s="157"/>
      <c r="E4626" s="159"/>
      <c r="F4626" s="159"/>
      <c r="G4626" s="160"/>
      <c r="H4626" s="159"/>
      <c r="I4626" s="159"/>
      <c r="K4626" s="161"/>
      <c r="S4626" s="157"/>
    </row>
    <row r="4627" spans="1:19" s="158" customFormat="1" x14ac:dyDescent="0.2">
      <c r="A4627" s="157"/>
      <c r="E4627" s="159"/>
      <c r="F4627" s="159"/>
      <c r="G4627" s="160"/>
      <c r="H4627" s="159"/>
      <c r="I4627" s="159"/>
      <c r="K4627" s="161"/>
      <c r="S4627" s="157"/>
    </row>
    <row r="4628" spans="1:19" s="158" customFormat="1" x14ac:dyDescent="0.2">
      <c r="A4628" s="157"/>
      <c r="E4628" s="159"/>
      <c r="F4628" s="159"/>
      <c r="G4628" s="160"/>
      <c r="H4628" s="159"/>
      <c r="I4628" s="159"/>
      <c r="K4628" s="161"/>
      <c r="S4628" s="157"/>
    </row>
    <row r="4629" spans="1:19" s="158" customFormat="1" x14ac:dyDescent="0.2">
      <c r="A4629" s="157"/>
      <c r="E4629" s="159"/>
      <c r="F4629" s="159"/>
      <c r="G4629" s="160"/>
      <c r="H4629" s="159"/>
      <c r="I4629" s="159"/>
      <c r="K4629" s="161"/>
      <c r="S4629" s="157"/>
    </row>
    <row r="4630" spans="1:19" s="158" customFormat="1" x14ac:dyDescent="0.2">
      <c r="A4630" s="157"/>
      <c r="E4630" s="159"/>
      <c r="F4630" s="159"/>
      <c r="G4630" s="160"/>
      <c r="H4630" s="159"/>
      <c r="I4630" s="159"/>
      <c r="K4630" s="161"/>
      <c r="S4630" s="157"/>
    </row>
    <row r="4631" spans="1:19" s="158" customFormat="1" x14ac:dyDescent="0.2">
      <c r="A4631" s="157"/>
      <c r="E4631" s="159"/>
      <c r="F4631" s="159"/>
      <c r="G4631" s="160"/>
      <c r="H4631" s="159"/>
      <c r="I4631" s="159"/>
      <c r="K4631" s="161"/>
      <c r="S4631" s="157"/>
    </row>
    <row r="4632" spans="1:19" s="158" customFormat="1" x14ac:dyDescent="0.2">
      <c r="A4632" s="157"/>
      <c r="E4632" s="159"/>
      <c r="F4632" s="159"/>
      <c r="G4632" s="160"/>
      <c r="H4632" s="159"/>
      <c r="I4632" s="159"/>
      <c r="K4632" s="161"/>
      <c r="S4632" s="157"/>
    </row>
    <row r="4633" spans="1:19" s="158" customFormat="1" x14ac:dyDescent="0.2">
      <c r="A4633" s="157"/>
      <c r="E4633" s="159"/>
      <c r="F4633" s="159"/>
      <c r="G4633" s="160"/>
      <c r="H4633" s="159"/>
      <c r="I4633" s="159"/>
      <c r="K4633" s="161"/>
      <c r="S4633" s="157"/>
    </row>
    <row r="4634" spans="1:19" s="158" customFormat="1" x14ac:dyDescent="0.2">
      <c r="A4634" s="157"/>
      <c r="E4634" s="159"/>
      <c r="F4634" s="159"/>
      <c r="G4634" s="160"/>
      <c r="H4634" s="159"/>
      <c r="I4634" s="159"/>
      <c r="K4634" s="161"/>
      <c r="S4634" s="157"/>
    </row>
    <row r="4635" spans="1:19" s="158" customFormat="1" x14ac:dyDescent="0.2">
      <c r="A4635" s="157"/>
      <c r="E4635" s="159"/>
      <c r="F4635" s="159"/>
      <c r="G4635" s="160"/>
      <c r="H4635" s="159"/>
      <c r="I4635" s="159"/>
      <c r="K4635" s="161"/>
      <c r="S4635" s="157"/>
    </row>
    <row r="4636" spans="1:19" s="158" customFormat="1" x14ac:dyDescent="0.2">
      <c r="A4636" s="157"/>
      <c r="E4636" s="159"/>
      <c r="F4636" s="159"/>
      <c r="G4636" s="160"/>
      <c r="H4636" s="159"/>
      <c r="I4636" s="159"/>
      <c r="K4636" s="161"/>
      <c r="S4636" s="157"/>
    </row>
    <row r="4637" spans="1:19" s="158" customFormat="1" x14ac:dyDescent="0.2">
      <c r="A4637" s="157"/>
      <c r="E4637" s="159"/>
      <c r="F4637" s="159"/>
      <c r="G4637" s="160"/>
      <c r="H4637" s="159"/>
      <c r="I4637" s="159"/>
      <c r="K4637" s="161"/>
      <c r="S4637" s="157"/>
    </row>
    <row r="4638" spans="1:19" s="158" customFormat="1" x14ac:dyDescent="0.2">
      <c r="A4638" s="157"/>
      <c r="E4638" s="159"/>
      <c r="F4638" s="159"/>
      <c r="G4638" s="160"/>
      <c r="H4638" s="159"/>
      <c r="I4638" s="159"/>
      <c r="K4638" s="161"/>
      <c r="S4638" s="157"/>
    </row>
    <row r="4639" spans="1:19" s="158" customFormat="1" x14ac:dyDescent="0.2">
      <c r="A4639" s="157"/>
      <c r="E4639" s="159"/>
      <c r="F4639" s="159"/>
      <c r="G4639" s="160"/>
      <c r="H4639" s="159"/>
      <c r="I4639" s="159"/>
      <c r="K4639" s="161"/>
      <c r="S4639" s="157"/>
    </row>
    <row r="4640" spans="1:19" s="158" customFormat="1" x14ac:dyDescent="0.2">
      <c r="A4640" s="157"/>
      <c r="E4640" s="159"/>
      <c r="F4640" s="159"/>
      <c r="G4640" s="160"/>
      <c r="H4640" s="159"/>
      <c r="I4640" s="159"/>
      <c r="K4640" s="161"/>
      <c r="S4640" s="157"/>
    </row>
    <row r="4641" spans="1:19" s="158" customFormat="1" x14ac:dyDescent="0.2">
      <c r="A4641" s="157"/>
      <c r="E4641" s="159"/>
      <c r="F4641" s="159"/>
      <c r="G4641" s="160"/>
      <c r="H4641" s="159"/>
      <c r="I4641" s="159"/>
      <c r="K4641" s="161"/>
      <c r="S4641" s="157"/>
    </row>
    <row r="4642" spans="1:19" s="158" customFormat="1" x14ac:dyDescent="0.2">
      <c r="A4642" s="157"/>
      <c r="E4642" s="159"/>
      <c r="F4642" s="159"/>
      <c r="G4642" s="160"/>
      <c r="H4642" s="159"/>
      <c r="I4642" s="159"/>
      <c r="K4642" s="161"/>
      <c r="S4642" s="157"/>
    </row>
    <row r="4643" spans="1:19" s="158" customFormat="1" x14ac:dyDescent="0.2">
      <c r="A4643" s="157"/>
      <c r="E4643" s="159"/>
      <c r="F4643" s="159"/>
      <c r="G4643" s="160"/>
      <c r="H4643" s="159"/>
      <c r="I4643" s="159"/>
      <c r="K4643" s="161"/>
      <c r="S4643" s="157"/>
    </row>
    <row r="4644" spans="1:19" s="158" customFormat="1" x14ac:dyDescent="0.2">
      <c r="A4644" s="157"/>
      <c r="E4644" s="159"/>
      <c r="F4644" s="159"/>
      <c r="G4644" s="160"/>
      <c r="H4644" s="159"/>
      <c r="I4644" s="159"/>
      <c r="K4644" s="161"/>
      <c r="S4644" s="157"/>
    </row>
    <row r="4645" spans="1:19" s="158" customFormat="1" x14ac:dyDescent="0.2">
      <c r="A4645" s="157"/>
      <c r="E4645" s="159"/>
      <c r="F4645" s="159"/>
      <c r="G4645" s="160"/>
      <c r="H4645" s="159"/>
      <c r="I4645" s="159"/>
      <c r="K4645" s="161"/>
      <c r="S4645" s="157"/>
    </row>
    <row r="4646" spans="1:19" s="158" customFormat="1" x14ac:dyDescent="0.2">
      <c r="A4646" s="157"/>
      <c r="E4646" s="159"/>
      <c r="F4646" s="159"/>
      <c r="G4646" s="160"/>
      <c r="H4646" s="159"/>
      <c r="I4646" s="159"/>
      <c r="K4646" s="161"/>
      <c r="S4646" s="157"/>
    </row>
    <row r="4647" spans="1:19" s="158" customFormat="1" x14ac:dyDescent="0.2">
      <c r="A4647" s="157"/>
      <c r="E4647" s="159"/>
      <c r="F4647" s="159"/>
      <c r="G4647" s="160"/>
      <c r="H4647" s="159"/>
      <c r="I4647" s="159"/>
      <c r="K4647" s="161"/>
      <c r="S4647" s="157"/>
    </row>
    <row r="4648" spans="1:19" s="158" customFormat="1" x14ac:dyDescent="0.2">
      <c r="A4648" s="157"/>
      <c r="E4648" s="159"/>
      <c r="F4648" s="159"/>
      <c r="G4648" s="160"/>
      <c r="H4648" s="159"/>
      <c r="I4648" s="159"/>
      <c r="K4648" s="161"/>
      <c r="S4648" s="157"/>
    </row>
    <row r="4649" spans="1:19" s="158" customFormat="1" x14ac:dyDescent="0.2">
      <c r="A4649" s="157"/>
      <c r="E4649" s="159"/>
      <c r="F4649" s="159"/>
      <c r="G4649" s="160"/>
      <c r="H4649" s="159"/>
      <c r="I4649" s="159"/>
      <c r="K4649" s="161"/>
      <c r="S4649" s="157"/>
    </row>
    <row r="4650" spans="1:19" s="158" customFormat="1" x14ac:dyDescent="0.2">
      <c r="A4650" s="157"/>
      <c r="E4650" s="159"/>
      <c r="F4650" s="159"/>
      <c r="G4650" s="160"/>
      <c r="H4650" s="159"/>
      <c r="I4650" s="159"/>
      <c r="K4650" s="161"/>
      <c r="S4650" s="157"/>
    </row>
    <row r="4651" spans="1:19" s="158" customFormat="1" x14ac:dyDescent="0.2">
      <c r="A4651" s="157"/>
      <c r="E4651" s="159"/>
      <c r="F4651" s="159"/>
      <c r="G4651" s="160"/>
      <c r="H4651" s="159"/>
      <c r="I4651" s="159"/>
      <c r="K4651" s="161"/>
      <c r="S4651" s="157"/>
    </row>
    <row r="4652" spans="1:19" s="158" customFormat="1" x14ac:dyDescent="0.2">
      <c r="A4652" s="157"/>
      <c r="E4652" s="159"/>
      <c r="F4652" s="159"/>
      <c r="G4652" s="160"/>
      <c r="H4652" s="159"/>
      <c r="I4652" s="159"/>
      <c r="K4652" s="161"/>
      <c r="S4652" s="157"/>
    </row>
    <row r="4653" spans="1:19" s="158" customFormat="1" x14ac:dyDescent="0.2">
      <c r="A4653" s="157"/>
      <c r="E4653" s="159"/>
      <c r="F4653" s="159"/>
      <c r="G4653" s="160"/>
      <c r="H4653" s="159"/>
      <c r="I4653" s="159"/>
      <c r="K4653" s="161"/>
      <c r="S4653" s="157"/>
    </row>
    <row r="4654" spans="1:19" s="158" customFormat="1" x14ac:dyDescent="0.2">
      <c r="A4654" s="157"/>
      <c r="E4654" s="159"/>
      <c r="F4654" s="159"/>
      <c r="G4654" s="160"/>
      <c r="H4654" s="159"/>
      <c r="I4654" s="159"/>
      <c r="K4654" s="161"/>
      <c r="S4654" s="157"/>
    </row>
    <row r="4655" spans="1:19" s="158" customFormat="1" x14ac:dyDescent="0.2">
      <c r="A4655" s="157"/>
      <c r="E4655" s="159"/>
      <c r="F4655" s="159"/>
      <c r="G4655" s="160"/>
      <c r="H4655" s="159"/>
      <c r="I4655" s="159"/>
      <c r="K4655" s="161"/>
      <c r="S4655" s="157"/>
    </row>
    <row r="4656" spans="1:19" s="158" customFormat="1" x14ac:dyDescent="0.2">
      <c r="A4656" s="157"/>
      <c r="E4656" s="159"/>
      <c r="F4656" s="159"/>
      <c r="G4656" s="160"/>
      <c r="H4656" s="159"/>
      <c r="I4656" s="159"/>
      <c r="K4656" s="161"/>
      <c r="S4656" s="157"/>
    </row>
    <row r="4657" spans="1:19" s="158" customFormat="1" x14ac:dyDescent="0.2">
      <c r="A4657" s="157"/>
      <c r="E4657" s="159"/>
      <c r="F4657" s="159"/>
      <c r="G4657" s="160"/>
      <c r="H4657" s="159"/>
      <c r="I4657" s="159"/>
      <c r="K4657" s="161"/>
      <c r="S4657" s="157"/>
    </row>
    <row r="4658" spans="1:19" s="158" customFormat="1" x14ac:dyDescent="0.2">
      <c r="A4658" s="157"/>
      <c r="E4658" s="159"/>
      <c r="F4658" s="159"/>
      <c r="G4658" s="160"/>
      <c r="H4658" s="159"/>
      <c r="I4658" s="159"/>
      <c r="K4658" s="161"/>
      <c r="S4658" s="157"/>
    </row>
    <row r="4659" spans="1:19" s="158" customFormat="1" x14ac:dyDescent="0.2">
      <c r="A4659" s="157"/>
      <c r="E4659" s="159"/>
      <c r="F4659" s="159"/>
      <c r="G4659" s="160"/>
      <c r="H4659" s="159"/>
      <c r="I4659" s="159"/>
      <c r="K4659" s="161"/>
      <c r="S4659" s="157"/>
    </row>
    <row r="4660" spans="1:19" s="158" customFormat="1" x14ac:dyDescent="0.2">
      <c r="A4660" s="157"/>
      <c r="E4660" s="159"/>
      <c r="F4660" s="159"/>
      <c r="G4660" s="160"/>
      <c r="H4660" s="159"/>
      <c r="I4660" s="159"/>
      <c r="K4660" s="161"/>
      <c r="S4660" s="157"/>
    </row>
    <row r="4661" spans="1:19" s="158" customFormat="1" x14ac:dyDescent="0.2">
      <c r="A4661" s="157"/>
      <c r="E4661" s="159"/>
      <c r="F4661" s="159"/>
      <c r="G4661" s="160"/>
      <c r="H4661" s="159"/>
      <c r="I4661" s="159"/>
      <c r="K4661" s="161"/>
      <c r="S4661" s="157"/>
    </row>
    <row r="4662" spans="1:19" s="158" customFormat="1" x14ac:dyDescent="0.2">
      <c r="A4662" s="157"/>
      <c r="E4662" s="159"/>
      <c r="F4662" s="159"/>
      <c r="G4662" s="160"/>
      <c r="H4662" s="159"/>
      <c r="I4662" s="159"/>
      <c r="K4662" s="161"/>
      <c r="S4662" s="157"/>
    </row>
    <row r="4663" spans="1:19" s="158" customFormat="1" x14ac:dyDescent="0.2">
      <c r="A4663" s="157"/>
      <c r="E4663" s="159"/>
      <c r="F4663" s="159"/>
      <c r="G4663" s="160"/>
      <c r="H4663" s="159"/>
      <c r="I4663" s="159"/>
      <c r="K4663" s="161"/>
      <c r="S4663" s="157"/>
    </row>
    <row r="4664" spans="1:19" s="158" customFormat="1" x14ac:dyDescent="0.2">
      <c r="A4664" s="157"/>
      <c r="E4664" s="159"/>
      <c r="F4664" s="159"/>
      <c r="G4664" s="160"/>
      <c r="H4664" s="159"/>
      <c r="I4664" s="159"/>
      <c r="K4664" s="161"/>
      <c r="S4664" s="157"/>
    </row>
    <row r="4665" spans="1:19" s="158" customFormat="1" x14ac:dyDescent="0.2">
      <c r="A4665" s="157"/>
      <c r="E4665" s="159"/>
      <c r="F4665" s="159"/>
      <c r="G4665" s="160"/>
      <c r="H4665" s="159"/>
      <c r="I4665" s="159"/>
      <c r="K4665" s="161"/>
      <c r="S4665" s="157"/>
    </row>
    <row r="4666" spans="1:19" s="158" customFormat="1" x14ac:dyDescent="0.2">
      <c r="A4666" s="157"/>
      <c r="E4666" s="159"/>
      <c r="F4666" s="159"/>
      <c r="G4666" s="160"/>
      <c r="H4666" s="159"/>
      <c r="I4666" s="159"/>
      <c r="K4666" s="161"/>
      <c r="S4666" s="157"/>
    </row>
    <row r="4667" spans="1:19" s="158" customFormat="1" x14ac:dyDescent="0.2">
      <c r="A4667" s="157"/>
      <c r="E4667" s="159"/>
      <c r="F4667" s="159"/>
      <c r="G4667" s="160"/>
      <c r="H4667" s="159"/>
      <c r="I4667" s="159"/>
      <c r="K4667" s="161"/>
      <c r="S4667" s="157"/>
    </row>
    <row r="4668" spans="1:19" s="158" customFormat="1" x14ac:dyDescent="0.2">
      <c r="A4668" s="157"/>
      <c r="E4668" s="159"/>
      <c r="F4668" s="159"/>
      <c r="G4668" s="160"/>
      <c r="H4668" s="159"/>
      <c r="I4668" s="159"/>
      <c r="K4668" s="161"/>
      <c r="S4668" s="157"/>
    </row>
    <row r="4669" spans="1:19" s="158" customFormat="1" x14ac:dyDescent="0.2">
      <c r="A4669" s="157"/>
      <c r="E4669" s="159"/>
      <c r="F4669" s="159"/>
      <c r="G4669" s="160"/>
      <c r="H4669" s="159"/>
      <c r="I4669" s="159"/>
      <c r="K4669" s="161"/>
      <c r="S4669" s="157"/>
    </row>
    <row r="4670" spans="1:19" s="158" customFormat="1" x14ac:dyDescent="0.2">
      <c r="A4670" s="157"/>
      <c r="E4670" s="159"/>
      <c r="F4670" s="159"/>
      <c r="G4670" s="160"/>
      <c r="H4670" s="159"/>
      <c r="I4670" s="159"/>
      <c r="K4670" s="161"/>
      <c r="S4670" s="157"/>
    </row>
    <row r="4671" spans="1:19" s="158" customFormat="1" x14ac:dyDescent="0.2">
      <c r="A4671" s="157"/>
      <c r="E4671" s="159"/>
      <c r="F4671" s="159"/>
      <c r="G4671" s="160"/>
      <c r="H4671" s="159"/>
      <c r="I4671" s="159"/>
      <c r="K4671" s="161"/>
      <c r="S4671" s="157"/>
    </row>
    <row r="4672" spans="1:19" s="158" customFormat="1" x14ac:dyDescent="0.2">
      <c r="A4672" s="157"/>
      <c r="E4672" s="159"/>
      <c r="F4672" s="159"/>
      <c r="G4672" s="160"/>
      <c r="H4672" s="159"/>
      <c r="I4672" s="159"/>
      <c r="K4672" s="161"/>
      <c r="S4672" s="157"/>
    </row>
    <row r="4673" spans="1:19" s="158" customFormat="1" x14ac:dyDescent="0.2">
      <c r="A4673" s="157"/>
      <c r="E4673" s="159"/>
      <c r="F4673" s="159"/>
      <c r="G4673" s="160"/>
      <c r="H4673" s="159"/>
      <c r="I4673" s="159"/>
      <c r="K4673" s="161"/>
      <c r="S4673" s="157"/>
    </row>
    <row r="4674" spans="1:19" s="158" customFormat="1" x14ac:dyDescent="0.2">
      <c r="A4674" s="157"/>
      <c r="E4674" s="159"/>
      <c r="F4674" s="159"/>
      <c r="G4674" s="160"/>
      <c r="H4674" s="159"/>
      <c r="I4674" s="159"/>
      <c r="K4674" s="161"/>
      <c r="S4674" s="157"/>
    </row>
    <row r="4675" spans="1:19" s="158" customFormat="1" x14ac:dyDescent="0.2">
      <c r="A4675" s="157"/>
      <c r="E4675" s="159"/>
      <c r="F4675" s="159"/>
      <c r="G4675" s="160"/>
      <c r="H4675" s="159"/>
      <c r="I4675" s="159"/>
      <c r="K4675" s="161"/>
      <c r="S4675" s="157"/>
    </row>
    <row r="4676" spans="1:19" s="158" customFormat="1" x14ac:dyDescent="0.2">
      <c r="A4676" s="157"/>
      <c r="E4676" s="159"/>
      <c r="F4676" s="159"/>
      <c r="G4676" s="160"/>
      <c r="H4676" s="159"/>
      <c r="I4676" s="159"/>
      <c r="K4676" s="161"/>
      <c r="S4676" s="157"/>
    </row>
    <row r="4677" spans="1:19" s="158" customFormat="1" x14ac:dyDescent="0.2">
      <c r="A4677" s="157"/>
      <c r="E4677" s="159"/>
      <c r="F4677" s="159"/>
      <c r="G4677" s="160"/>
      <c r="H4677" s="159"/>
      <c r="I4677" s="159"/>
      <c r="K4677" s="161"/>
      <c r="S4677" s="157"/>
    </row>
    <row r="4678" spans="1:19" s="158" customFormat="1" x14ac:dyDescent="0.2">
      <c r="A4678" s="157"/>
      <c r="E4678" s="159"/>
      <c r="F4678" s="159"/>
      <c r="G4678" s="160"/>
      <c r="H4678" s="159"/>
      <c r="I4678" s="159"/>
      <c r="K4678" s="161"/>
      <c r="S4678" s="157"/>
    </row>
    <row r="4679" spans="1:19" s="158" customFormat="1" x14ac:dyDescent="0.2">
      <c r="A4679" s="157"/>
      <c r="E4679" s="159"/>
      <c r="F4679" s="159"/>
      <c r="G4679" s="160"/>
      <c r="H4679" s="159"/>
      <c r="I4679" s="159"/>
      <c r="K4679" s="161"/>
      <c r="S4679" s="157"/>
    </row>
    <row r="4680" spans="1:19" s="158" customFormat="1" x14ac:dyDescent="0.2">
      <c r="A4680" s="157"/>
      <c r="E4680" s="159"/>
      <c r="F4680" s="159"/>
      <c r="G4680" s="160"/>
      <c r="H4680" s="159"/>
      <c r="I4680" s="159"/>
      <c r="K4680" s="161"/>
      <c r="S4680" s="157"/>
    </row>
    <row r="4681" spans="1:19" s="158" customFormat="1" x14ac:dyDescent="0.2">
      <c r="A4681" s="157"/>
      <c r="E4681" s="159"/>
      <c r="F4681" s="159"/>
      <c r="G4681" s="160"/>
      <c r="H4681" s="159"/>
      <c r="I4681" s="159"/>
      <c r="K4681" s="161"/>
      <c r="S4681" s="157"/>
    </row>
    <row r="4682" spans="1:19" s="158" customFormat="1" x14ac:dyDescent="0.2">
      <c r="A4682" s="157"/>
      <c r="E4682" s="159"/>
      <c r="F4682" s="159"/>
      <c r="G4682" s="160"/>
      <c r="H4682" s="159"/>
      <c r="I4682" s="159"/>
      <c r="K4682" s="161"/>
      <c r="S4682" s="157"/>
    </row>
    <row r="4683" spans="1:19" s="158" customFormat="1" x14ac:dyDescent="0.2">
      <c r="A4683" s="157"/>
      <c r="E4683" s="159"/>
      <c r="F4683" s="159"/>
      <c r="G4683" s="160"/>
      <c r="H4683" s="159"/>
      <c r="I4683" s="159"/>
      <c r="K4683" s="161"/>
      <c r="S4683" s="157"/>
    </row>
    <row r="4684" spans="1:19" s="158" customFormat="1" x14ac:dyDescent="0.2">
      <c r="A4684" s="157"/>
      <c r="E4684" s="159"/>
      <c r="F4684" s="159"/>
      <c r="G4684" s="160"/>
      <c r="H4684" s="159"/>
      <c r="I4684" s="159"/>
      <c r="K4684" s="161"/>
      <c r="S4684" s="157"/>
    </row>
    <row r="4685" spans="1:19" s="158" customFormat="1" x14ac:dyDescent="0.2">
      <c r="A4685" s="157"/>
      <c r="E4685" s="159"/>
      <c r="F4685" s="159"/>
      <c r="G4685" s="160"/>
      <c r="H4685" s="159"/>
      <c r="I4685" s="159"/>
      <c r="K4685" s="161"/>
      <c r="S4685" s="157"/>
    </row>
    <row r="4686" spans="1:19" s="158" customFormat="1" x14ac:dyDescent="0.2">
      <c r="A4686" s="157"/>
      <c r="E4686" s="159"/>
      <c r="F4686" s="159"/>
      <c r="G4686" s="160"/>
      <c r="H4686" s="159"/>
      <c r="I4686" s="159"/>
      <c r="K4686" s="161"/>
      <c r="S4686" s="157"/>
    </row>
    <row r="4687" spans="1:19" s="158" customFormat="1" x14ac:dyDescent="0.2">
      <c r="A4687" s="157"/>
      <c r="E4687" s="159"/>
      <c r="F4687" s="159"/>
      <c r="G4687" s="160"/>
      <c r="H4687" s="159"/>
      <c r="I4687" s="159"/>
      <c r="K4687" s="161"/>
      <c r="S4687" s="157"/>
    </row>
    <row r="4688" spans="1:19" s="158" customFormat="1" x14ac:dyDescent="0.2">
      <c r="A4688" s="157"/>
      <c r="E4688" s="159"/>
      <c r="F4688" s="159"/>
      <c r="G4688" s="160"/>
      <c r="H4688" s="159"/>
      <c r="I4688" s="159"/>
      <c r="K4688" s="161"/>
      <c r="S4688" s="157"/>
    </row>
    <row r="4689" spans="1:19" s="158" customFormat="1" x14ac:dyDescent="0.2">
      <c r="A4689" s="157"/>
      <c r="E4689" s="159"/>
      <c r="F4689" s="159"/>
      <c r="G4689" s="160"/>
      <c r="H4689" s="159"/>
      <c r="I4689" s="159"/>
      <c r="K4689" s="161"/>
      <c r="S4689" s="157"/>
    </row>
    <row r="4690" spans="1:19" s="158" customFormat="1" x14ac:dyDescent="0.2">
      <c r="A4690" s="157"/>
      <c r="E4690" s="159"/>
      <c r="F4690" s="159"/>
      <c r="G4690" s="160"/>
      <c r="H4690" s="159"/>
      <c r="I4690" s="159"/>
      <c r="K4690" s="161"/>
      <c r="S4690" s="157"/>
    </row>
    <row r="4691" spans="1:19" s="158" customFormat="1" x14ac:dyDescent="0.2">
      <c r="A4691" s="157"/>
      <c r="E4691" s="159"/>
      <c r="F4691" s="159"/>
      <c r="G4691" s="160"/>
      <c r="H4691" s="159"/>
      <c r="I4691" s="159"/>
      <c r="K4691" s="161"/>
      <c r="S4691" s="157"/>
    </row>
    <row r="4692" spans="1:19" s="158" customFormat="1" x14ac:dyDescent="0.2">
      <c r="A4692" s="157"/>
      <c r="E4692" s="159"/>
      <c r="F4692" s="159"/>
      <c r="G4692" s="160"/>
      <c r="H4692" s="159"/>
      <c r="I4692" s="159"/>
      <c r="K4692" s="161"/>
      <c r="S4692" s="157"/>
    </row>
    <row r="4693" spans="1:19" s="158" customFormat="1" x14ac:dyDescent="0.2">
      <c r="A4693" s="157"/>
      <c r="E4693" s="159"/>
      <c r="F4693" s="159"/>
      <c r="G4693" s="160"/>
      <c r="H4693" s="159"/>
      <c r="I4693" s="159"/>
      <c r="K4693" s="161"/>
      <c r="S4693" s="157"/>
    </row>
    <row r="4694" spans="1:19" s="158" customFormat="1" x14ac:dyDescent="0.2">
      <c r="A4694" s="157"/>
      <c r="E4694" s="159"/>
      <c r="F4694" s="159"/>
      <c r="G4694" s="160"/>
      <c r="H4694" s="159"/>
      <c r="I4694" s="159"/>
      <c r="K4694" s="161"/>
      <c r="S4694" s="157"/>
    </row>
    <row r="4695" spans="1:19" s="158" customFormat="1" x14ac:dyDescent="0.2">
      <c r="A4695" s="157"/>
      <c r="E4695" s="159"/>
      <c r="F4695" s="159"/>
      <c r="G4695" s="160"/>
      <c r="H4695" s="159"/>
      <c r="I4695" s="159"/>
      <c r="K4695" s="161"/>
      <c r="S4695" s="157"/>
    </row>
    <row r="4696" spans="1:19" s="158" customFormat="1" x14ac:dyDescent="0.2">
      <c r="A4696" s="157"/>
      <c r="E4696" s="159"/>
      <c r="F4696" s="159"/>
      <c r="G4696" s="160"/>
      <c r="H4696" s="159"/>
      <c r="I4696" s="159"/>
      <c r="K4696" s="161"/>
      <c r="S4696" s="157"/>
    </row>
    <row r="4697" spans="1:19" s="158" customFormat="1" x14ac:dyDescent="0.2">
      <c r="A4697" s="157"/>
      <c r="E4697" s="159"/>
      <c r="F4697" s="159"/>
      <c r="G4697" s="160"/>
      <c r="H4697" s="159"/>
      <c r="I4697" s="159"/>
      <c r="K4697" s="161"/>
      <c r="S4697" s="157"/>
    </row>
    <row r="4698" spans="1:19" s="158" customFormat="1" x14ac:dyDescent="0.2">
      <c r="A4698" s="157"/>
      <c r="E4698" s="159"/>
      <c r="F4698" s="159"/>
      <c r="G4698" s="160"/>
      <c r="H4698" s="159"/>
      <c r="I4698" s="159"/>
      <c r="K4698" s="161"/>
      <c r="S4698" s="157"/>
    </row>
    <row r="4699" spans="1:19" s="158" customFormat="1" x14ac:dyDescent="0.2">
      <c r="A4699" s="157"/>
      <c r="E4699" s="159"/>
      <c r="F4699" s="159"/>
      <c r="G4699" s="160"/>
      <c r="H4699" s="159"/>
      <c r="I4699" s="159"/>
      <c r="K4699" s="161"/>
      <c r="S4699" s="157"/>
    </row>
    <row r="4700" spans="1:19" s="158" customFormat="1" x14ac:dyDescent="0.2">
      <c r="A4700" s="157"/>
      <c r="E4700" s="159"/>
      <c r="F4700" s="159"/>
      <c r="G4700" s="160"/>
      <c r="H4700" s="159"/>
      <c r="I4700" s="159"/>
      <c r="K4700" s="161"/>
      <c r="S4700" s="157"/>
    </row>
    <row r="4701" spans="1:19" s="158" customFormat="1" x14ac:dyDescent="0.2">
      <c r="A4701" s="157"/>
      <c r="E4701" s="159"/>
      <c r="F4701" s="159"/>
      <c r="G4701" s="160"/>
      <c r="H4701" s="159"/>
      <c r="I4701" s="159"/>
      <c r="K4701" s="161"/>
      <c r="S4701" s="157"/>
    </row>
    <row r="4702" spans="1:19" s="158" customFormat="1" x14ac:dyDescent="0.2">
      <c r="A4702" s="157"/>
      <c r="E4702" s="159"/>
      <c r="F4702" s="159"/>
      <c r="G4702" s="160"/>
      <c r="H4702" s="159"/>
      <c r="I4702" s="159"/>
      <c r="K4702" s="161"/>
      <c r="S4702" s="157"/>
    </row>
    <row r="4703" spans="1:19" s="158" customFormat="1" x14ac:dyDescent="0.2">
      <c r="A4703" s="157"/>
      <c r="E4703" s="159"/>
      <c r="F4703" s="159"/>
      <c r="G4703" s="160"/>
      <c r="H4703" s="159"/>
      <c r="I4703" s="159"/>
      <c r="K4703" s="161"/>
      <c r="S4703" s="157"/>
    </row>
    <row r="4704" spans="1:19" s="158" customFormat="1" x14ac:dyDescent="0.2">
      <c r="A4704" s="157"/>
      <c r="E4704" s="159"/>
      <c r="F4704" s="159"/>
      <c r="G4704" s="160"/>
      <c r="H4704" s="159"/>
      <c r="I4704" s="159"/>
      <c r="K4704" s="161"/>
      <c r="S4704" s="157"/>
    </row>
    <row r="4705" spans="1:19" s="158" customFormat="1" x14ac:dyDescent="0.2">
      <c r="A4705" s="157"/>
      <c r="E4705" s="159"/>
      <c r="F4705" s="159"/>
      <c r="G4705" s="160"/>
      <c r="H4705" s="159"/>
      <c r="I4705" s="159"/>
      <c r="K4705" s="161"/>
      <c r="S4705" s="157"/>
    </row>
    <row r="4706" spans="1:19" s="158" customFormat="1" x14ac:dyDescent="0.2">
      <c r="A4706" s="157"/>
      <c r="E4706" s="159"/>
      <c r="F4706" s="159"/>
      <c r="G4706" s="160"/>
      <c r="H4706" s="159"/>
      <c r="I4706" s="159"/>
      <c r="K4706" s="161"/>
      <c r="S4706" s="157"/>
    </row>
    <row r="4707" spans="1:19" s="158" customFormat="1" x14ac:dyDescent="0.2">
      <c r="A4707" s="157"/>
      <c r="E4707" s="159"/>
      <c r="F4707" s="159"/>
      <c r="G4707" s="160"/>
      <c r="H4707" s="159"/>
      <c r="I4707" s="159"/>
      <c r="K4707" s="161"/>
      <c r="S4707" s="157"/>
    </row>
    <row r="4708" spans="1:19" s="158" customFormat="1" x14ac:dyDescent="0.2">
      <c r="A4708" s="157"/>
      <c r="E4708" s="159"/>
      <c r="F4708" s="159"/>
      <c r="G4708" s="160"/>
      <c r="H4708" s="159"/>
      <c r="I4708" s="159"/>
      <c r="K4708" s="161"/>
      <c r="S4708" s="157"/>
    </row>
    <row r="4709" spans="1:19" s="158" customFormat="1" x14ac:dyDescent="0.2">
      <c r="A4709" s="157"/>
      <c r="E4709" s="159"/>
      <c r="F4709" s="159"/>
      <c r="G4709" s="160"/>
      <c r="H4709" s="159"/>
      <c r="I4709" s="159"/>
      <c r="K4709" s="161"/>
      <c r="S4709" s="157"/>
    </row>
    <row r="4710" spans="1:19" s="158" customFormat="1" x14ac:dyDescent="0.2">
      <c r="A4710" s="157"/>
      <c r="E4710" s="159"/>
      <c r="F4710" s="159"/>
      <c r="G4710" s="160"/>
      <c r="H4710" s="159"/>
      <c r="I4710" s="159"/>
      <c r="K4710" s="161"/>
      <c r="S4710" s="157"/>
    </row>
    <row r="4711" spans="1:19" s="158" customFormat="1" x14ac:dyDescent="0.2">
      <c r="A4711" s="157"/>
      <c r="E4711" s="159"/>
      <c r="F4711" s="159"/>
      <c r="G4711" s="160"/>
      <c r="H4711" s="159"/>
      <c r="I4711" s="159"/>
      <c r="K4711" s="161"/>
      <c r="S4711" s="157"/>
    </row>
    <row r="4712" spans="1:19" s="158" customFormat="1" x14ac:dyDescent="0.2">
      <c r="A4712" s="157"/>
      <c r="E4712" s="159"/>
      <c r="F4712" s="159"/>
      <c r="G4712" s="160"/>
      <c r="H4712" s="159"/>
      <c r="I4712" s="159"/>
      <c r="K4712" s="161"/>
      <c r="S4712" s="157"/>
    </row>
    <row r="4713" spans="1:19" s="158" customFormat="1" x14ac:dyDescent="0.2">
      <c r="A4713" s="157"/>
      <c r="E4713" s="159"/>
      <c r="F4713" s="159"/>
      <c r="G4713" s="160"/>
      <c r="H4713" s="159"/>
      <c r="I4713" s="159"/>
      <c r="K4713" s="161"/>
      <c r="S4713" s="157"/>
    </row>
    <row r="4714" spans="1:19" s="158" customFormat="1" x14ac:dyDescent="0.2">
      <c r="A4714" s="157"/>
      <c r="E4714" s="159"/>
      <c r="F4714" s="159"/>
      <c r="G4714" s="160"/>
      <c r="H4714" s="159"/>
      <c r="I4714" s="159"/>
      <c r="K4714" s="161"/>
      <c r="S4714" s="157"/>
    </row>
    <row r="4715" spans="1:19" s="158" customFormat="1" x14ac:dyDescent="0.2">
      <c r="A4715" s="157"/>
      <c r="E4715" s="159"/>
      <c r="F4715" s="159"/>
      <c r="G4715" s="160"/>
      <c r="H4715" s="159"/>
      <c r="I4715" s="159"/>
      <c r="K4715" s="161"/>
      <c r="S4715" s="157"/>
    </row>
    <row r="4716" spans="1:19" s="158" customFormat="1" x14ac:dyDescent="0.2">
      <c r="A4716" s="157"/>
      <c r="E4716" s="159"/>
      <c r="F4716" s="159"/>
      <c r="G4716" s="160"/>
      <c r="H4716" s="159"/>
      <c r="I4716" s="159"/>
      <c r="K4716" s="161"/>
      <c r="S4716" s="157"/>
    </row>
    <row r="4717" spans="1:19" s="158" customFormat="1" x14ac:dyDescent="0.2">
      <c r="A4717" s="157"/>
      <c r="E4717" s="159"/>
      <c r="F4717" s="159"/>
      <c r="G4717" s="160"/>
      <c r="H4717" s="159"/>
      <c r="I4717" s="159"/>
      <c r="K4717" s="161"/>
      <c r="S4717" s="157"/>
    </row>
    <row r="4718" spans="1:19" s="158" customFormat="1" x14ac:dyDescent="0.2">
      <c r="A4718" s="157"/>
      <c r="E4718" s="159"/>
      <c r="F4718" s="159"/>
      <c r="G4718" s="160"/>
      <c r="H4718" s="159"/>
      <c r="I4718" s="159"/>
      <c r="K4718" s="161"/>
      <c r="S4718" s="157"/>
    </row>
    <row r="4719" spans="1:19" s="158" customFormat="1" x14ac:dyDescent="0.2">
      <c r="A4719" s="157"/>
      <c r="E4719" s="159"/>
      <c r="F4719" s="159"/>
      <c r="G4719" s="160"/>
      <c r="H4719" s="159"/>
      <c r="I4719" s="159"/>
      <c r="K4719" s="161"/>
      <c r="S4719" s="157"/>
    </row>
    <row r="4720" spans="1:19" s="158" customFormat="1" x14ac:dyDescent="0.2">
      <c r="A4720" s="157"/>
      <c r="E4720" s="159"/>
      <c r="F4720" s="159"/>
      <c r="G4720" s="160"/>
      <c r="H4720" s="159"/>
      <c r="I4720" s="159"/>
      <c r="K4720" s="161"/>
      <c r="S4720" s="157"/>
    </row>
    <row r="4721" spans="1:19" s="158" customFormat="1" x14ac:dyDescent="0.2">
      <c r="A4721" s="157"/>
      <c r="E4721" s="159"/>
      <c r="F4721" s="159"/>
      <c r="G4721" s="160"/>
      <c r="H4721" s="159"/>
      <c r="I4721" s="159"/>
      <c r="K4721" s="161"/>
      <c r="S4721" s="157"/>
    </row>
    <row r="4722" spans="1:19" s="158" customFormat="1" x14ac:dyDescent="0.2">
      <c r="A4722" s="157"/>
      <c r="E4722" s="159"/>
      <c r="F4722" s="159"/>
      <c r="G4722" s="160"/>
      <c r="H4722" s="159"/>
      <c r="I4722" s="159"/>
      <c r="K4722" s="161"/>
      <c r="S4722" s="157"/>
    </row>
    <row r="4723" spans="1:19" s="158" customFormat="1" x14ac:dyDescent="0.2">
      <c r="A4723" s="157"/>
      <c r="E4723" s="159"/>
      <c r="F4723" s="159"/>
      <c r="G4723" s="160"/>
      <c r="H4723" s="159"/>
      <c r="I4723" s="159"/>
      <c r="K4723" s="161"/>
      <c r="S4723" s="157"/>
    </row>
    <row r="4724" spans="1:19" s="158" customFormat="1" x14ac:dyDescent="0.2">
      <c r="A4724" s="157"/>
      <c r="E4724" s="159"/>
      <c r="F4724" s="159"/>
      <c r="G4724" s="160"/>
      <c r="H4724" s="159"/>
      <c r="I4724" s="159"/>
      <c r="K4724" s="161"/>
      <c r="S4724" s="157"/>
    </row>
    <row r="4725" spans="1:19" s="158" customFormat="1" x14ac:dyDescent="0.2">
      <c r="A4725" s="157"/>
      <c r="E4725" s="159"/>
      <c r="F4725" s="159"/>
      <c r="G4725" s="160"/>
      <c r="H4725" s="159"/>
      <c r="I4725" s="159"/>
      <c r="K4725" s="161"/>
      <c r="S4725" s="157"/>
    </row>
    <row r="4726" spans="1:19" s="158" customFormat="1" x14ac:dyDescent="0.2">
      <c r="A4726" s="157"/>
      <c r="E4726" s="159"/>
      <c r="F4726" s="159"/>
      <c r="G4726" s="160"/>
      <c r="H4726" s="159"/>
      <c r="I4726" s="159"/>
      <c r="K4726" s="161"/>
      <c r="S4726" s="157"/>
    </row>
    <row r="4727" spans="1:19" s="158" customFormat="1" x14ac:dyDescent="0.2">
      <c r="A4727" s="157"/>
      <c r="E4727" s="159"/>
      <c r="F4727" s="159"/>
      <c r="G4727" s="160"/>
      <c r="H4727" s="159"/>
      <c r="I4727" s="159"/>
      <c r="K4727" s="161"/>
      <c r="S4727" s="157"/>
    </row>
    <row r="4728" spans="1:19" s="158" customFormat="1" x14ac:dyDescent="0.2">
      <c r="A4728" s="157"/>
      <c r="E4728" s="159"/>
      <c r="F4728" s="159"/>
      <c r="G4728" s="160"/>
      <c r="H4728" s="159"/>
      <c r="I4728" s="159"/>
      <c r="K4728" s="161"/>
      <c r="S4728" s="157"/>
    </row>
    <row r="4729" spans="1:19" s="158" customFormat="1" x14ac:dyDescent="0.2">
      <c r="A4729" s="157"/>
      <c r="E4729" s="159"/>
      <c r="F4729" s="159"/>
      <c r="G4729" s="160"/>
      <c r="H4729" s="159"/>
      <c r="I4729" s="159"/>
      <c r="K4729" s="161"/>
      <c r="S4729" s="157"/>
    </row>
    <row r="4730" spans="1:19" s="158" customFormat="1" x14ac:dyDescent="0.2">
      <c r="A4730" s="157"/>
      <c r="E4730" s="159"/>
      <c r="F4730" s="159"/>
      <c r="G4730" s="160"/>
      <c r="H4730" s="159"/>
      <c r="I4730" s="159"/>
      <c r="K4730" s="161"/>
      <c r="S4730" s="157"/>
    </row>
    <row r="4731" spans="1:19" s="158" customFormat="1" x14ac:dyDescent="0.2">
      <c r="A4731" s="157"/>
      <c r="E4731" s="159"/>
      <c r="F4731" s="159"/>
      <c r="G4731" s="160"/>
      <c r="H4731" s="159"/>
      <c r="I4731" s="159"/>
      <c r="K4731" s="161"/>
      <c r="S4731" s="157"/>
    </row>
    <row r="4732" spans="1:19" s="158" customFormat="1" x14ac:dyDescent="0.2">
      <c r="A4732" s="157"/>
      <c r="E4732" s="159"/>
      <c r="F4732" s="159"/>
      <c r="G4732" s="160"/>
      <c r="H4732" s="159"/>
      <c r="I4732" s="159"/>
      <c r="K4732" s="161"/>
      <c r="S4732" s="157"/>
    </row>
    <row r="4733" spans="1:19" s="158" customFormat="1" x14ac:dyDescent="0.2">
      <c r="A4733" s="157"/>
      <c r="E4733" s="159"/>
      <c r="F4733" s="159"/>
      <c r="G4733" s="160"/>
      <c r="H4733" s="159"/>
      <c r="I4733" s="159"/>
      <c r="K4733" s="161"/>
      <c r="S4733" s="157"/>
    </row>
    <row r="4734" spans="1:19" s="158" customFormat="1" x14ac:dyDescent="0.2">
      <c r="A4734" s="157"/>
      <c r="E4734" s="159"/>
      <c r="F4734" s="159"/>
      <c r="G4734" s="160"/>
      <c r="H4734" s="159"/>
      <c r="I4734" s="159"/>
      <c r="K4734" s="161"/>
      <c r="S4734" s="157"/>
    </row>
    <row r="4735" spans="1:19" s="158" customFormat="1" x14ac:dyDescent="0.2">
      <c r="A4735" s="157"/>
      <c r="E4735" s="159"/>
      <c r="F4735" s="159"/>
      <c r="G4735" s="160"/>
      <c r="H4735" s="159"/>
      <c r="I4735" s="159"/>
      <c r="K4735" s="161"/>
      <c r="S4735" s="157"/>
    </row>
    <row r="4736" spans="1:19" s="158" customFormat="1" x14ac:dyDescent="0.2">
      <c r="A4736" s="157"/>
      <c r="E4736" s="159"/>
      <c r="F4736" s="159"/>
      <c r="G4736" s="160"/>
      <c r="H4736" s="159"/>
      <c r="I4736" s="159"/>
      <c r="K4736" s="161"/>
      <c r="S4736" s="157"/>
    </row>
    <row r="4737" spans="1:19" s="158" customFormat="1" x14ac:dyDescent="0.2">
      <c r="A4737" s="157"/>
      <c r="E4737" s="159"/>
      <c r="F4737" s="159"/>
      <c r="G4737" s="160"/>
      <c r="H4737" s="159"/>
      <c r="I4737" s="159"/>
      <c r="K4737" s="161"/>
      <c r="S4737" s="157"/>
    </row>
    <row r="4738" spans="1:19" s="158" customFormat="1" x14ac:dyDescent="0.2">
      <c r="A4738" s="157"/>
      <c r="E4738" s="159"/>
      <c r="F4738" s="159"/>
      <c r="G4738" s="160"/>
      <c r="H4738" s="159"/>
      <c r="I4738" s="159"/>
      <c r="K4738" s="161"/>
      <c r="S4738" s="157"/>
    </row>
    <row r="4739" spans="1:19" s="158" customFormat="1" x14ac:dyDescent="0.2">
      <c r="A4739" s="157"/>
      <c r="E4739" s="159"/>
      <c r="F4739" s="159"/>
      <c r="G4739" s="160"/>
      <c r="H4739" s="159"/>
      <c r="I4739" s="159"/>
      <c r="K4739" s="161"/>
      <c r="S4739" s="157"/>
    </row>
    <row r="4740" spans="1:19" s="158" customFormat="1" x14ac:dyDescent="0.2">
      <c r="A4740" s="157"/>
      <c r="E4740" s="159"/>
      <c r="F4740" s="159"/>
      <c r="G4740" s="160"/>
      <c r="H4740" s="159"/>
      <c r="I4740" s="159"/>
      <c r="K4740" s="161"/>
      <c r="S4740" s="157"/>
    </row>
    <row r="4741" spans="1:19" s="158" customFormat="1" x14ac:dyDescent="0.2">
      <c r="A4741" s="157"/>
      <c r="E4741" s="159"/>
      <c r="F4741" s="159"/>
      <c r="G4741" s="160"/>
      <c r="H4741" s="159"/>
      <c r="I4741" s="159"/>
      <c r="K4741" s="161"/>
      <c r="S4741" s="157"/>
    </row>
    <row r="4742" spans="1:19" s="158" customFormat="1" x14ac:dyDescent="0.2">
      <c r="A4742" s="157"/>
      <c r="E4742" s="159"/>
      <c r="F4742" s="159"/>
      <c r="G4742" s="160"/>
      <c r="H4742" s="159"/>
      <c r="I4742" s="159"/>
      <c r="K4742" s="161"/>
      <c r="S4742" s="157"/>
    </row>
    <row r="4743" spans="1:19" s="158" customFormat="1" x14ac:dyDescent="0.2">
      <c r="A4743" s="157"/>
      <c r="E4743" s="159"/>
      <c r="F4743" s="159"/>
      <c r="G4743" s="160"/>
      <c r="H4743" s="159"/>
      <c r="I4743" s="159"/>
      <c r="K4743" s="161"/>
      <c r="S4743" s="157"/>
    </row>
    <row r="4744" spans="1:19" s="158" customFormat="1" x14ac:dyDescent="0.2">
      <c r="A4744" s="157"/>
      <c r="E4744" s="159"/>
      <c r="F4744" s="159"/>
      <c r="G4744" s="160"/>
      <c r="H4744" s="159"/>
      <c r="I4744" s="159"/>
      <c r="K4744" s="161"/>
      <c r="S4744" s="157"/>
    </row>
    <row r="4745" spans="1:19" s="158" customFormat="1" x14ac:dyDescent="0.2">
      <c r="A4745" s="157"/>
      <c r="E4745" s="159"/>
      <c r="F4745" s="159"/>
      <c r="G4745" s="160"/>
      <c r="H4745" s="159"/>
      <c r="I4745" s="159"/>
      <c r="K4745" s="161"/>
      <c r="S4745" s="157"/>
    </row>
    <row r="4746" spans="1:19" s="158" customFormat="1" x14ac:dyDescent="0.2">
      <c r="A4746" s="157"/>
      <c r="E4746" s="159"/>
      <c r="F4746" s="159"/>
      <c r="G4746" s="160"/>
      <c r="H4746" s="159"/>
      <c r="I4746" s="159"/>
      <c r="K4746" s="161"/>
      <c r="S4746" s="157"/>
    </row>
    <row r="4747" spans="1:19" s="158" customFormat="1" x14ac:dyDescent="0.2">
      <c r="A4747" s="157"/>
      <c r="E4747" s="159"/>
      <c r="F4747" s="159"/>
      <c r="G4747" s="160"/>
      <c r="H4747" s="159"/>
      <c r="I4747" s="159"/>
      <c r="K4747" s="161"/>
      <c r="S4747" s="157"/>
    </row>
    <row r="4748" spans="1:19" s="158" customFormat="1" x14ac:dyDescent="0.2">
      <c r="A4748" s="157"/>
      <c r="E4748" s="159"/>
      <c r="F4748" s="159"/>
      <c r="G4748" s="160"/>
      <c r="H4748" s="159"/>
      <c r="I4748" s="159"/>
      <c r="K4748" s="161"/>
      <c r="S4748" s="157"/>
    </row>
    <row r="4749" spans="1:19" s="158" customFormat="1" x14ac:dyDescent="0.2">
      <c r="A4749" s="157"/>
      <c r="E4749" s="159"/>
      <c r="F4749" s="159"/>
      <c r="G4749" s="160"/>
      <c r="H4749" s="159"/>
      <c r="I4749" s="159"/>
      <c r="K4749" s="161"/>
      <c r="S4749" s="157"/>
    </row>
    <row r="4750" spans="1:19" s="158" customFormat="1" x14ac:dyDescent="0.2">
      <c r="A4750" s="157"/>
      <c r="E4750" s="159"/>
      <c r="F4750" s="159"/>
      <c r="G4750" s="160"/>
      <c r="H4750" s="159"/>
      <c r="I4750" s="159"/>
      <c r="K4750" s="161"/>
      <c r="S4750" s="157"/>
    </row>
    <row r="4751" spans="1:19" s="158" customFormat="1" x14ac:dyDescent="0.2">
      <c r="A4751" s="157"/>
      <c r="E4751" s="159"/>
      <c r="F4751" s="159"/>
      <c r="G4751" s="160"/>
      <c r="H4751" s="159"/>
      <c r="I4751" s="159"/>
      <c r="K4751" s="161"/>
      <c r="S4751" s="157"/>
    </row>
    <row r="4752" spans="1:19" s="158" customFormat="1" x14ac:dyDescent="0.2">
      <c r="A4752" s="157"/>
      <c r="E4752" s="159"/>
      <c r="F4752" s="159"/>
      <c r="G4752" s="160"/>
      <c r="H4752" s="159"/>
      <c r="I4752" s="159"/>
      <c r="K4752" s="161"/>
      <c r="S4752" s="157"/>
    </row>
    <row r="4753" spans="1:19" s="158" customFormat="1" x14ac:dyDescent="0.2">
      <c r="A4753" s="157"/>
      <c r="E4753" s="159"/>
      <c r="F4753" s="159"/>
      <c r="G4753" s="160"/>
      <c r="H4753" s="159"/>
      <c r="I4753" s="159"/>
      <c r="K4753" s="161"/>
      <c r="S4753" s="157"/>
    </row>
    <row r="4754" spans="1:19" s="158" customFormat="1" x14ac:dyDescent="0.2">
      <c r="A4754" s="157"/>
      <c r="E4754" s="159"/>
      <c r="F4754" s="159"/>
      <c r="G4754" s="160"/>
      <c r="H4754" s="159"/>
      <c r="I4754" s="159"/>
      <c r="K4754" s="161"/>
      <c r="S4754" s="157"/>
    </row>
    <row r="4755" spans="1:19" s="158" customFormat="1" x14ac:dyDescent="0.2">
      <c r="A4755" s="157"/>
      <c r="E4755" s="159"/>
      <c r="F4755" s="159"/>
      <c r="G4755" s="160"/>
      <c r="H4755" s="159"/>
      <c r="I4755" s="159"/>
      <c r="K4755" s="161"/>
      <c r="S4755" s="157"/>
    </row>
    <row r="4756" spans="1:19" s="158" customFormat="1" x14ac:dyDescent="0.2">
      <c r="A4756" s="157"/>
      <c r="E4756" s="159"/>
      <c r="F4756" s="159"/>
      <c r="G4756" s="160"/>
      <c r="H4756" s="159"/>
      <c r="I4756" s="159"/>
      <c r="K4756" s="161"/>
      <c r="S4756" s="157"/>
    </row>
    <row r="4757" spans="1:19" s="158" customFormat="1" x14ac:dyDescent="0.2">
      <c r="A4757" s="157"/>
      <c r="E4757" s="159"/>
      <c r="F4757" s="159"/>
      <c r="G4757" s="160"/>
      <c r="H4757" s="159"/>
      <c r="I4757" s="159"/>
      <c r="K4757" s="161"/>
      <c r="S4757" s="157"/>
    </row>
    <row r="4758" spans="1:19" s="158" customFormat="1" x14ac:dyDescent="0.2">
      <c r="A4758" s="157"/>
      <c r="E4758" s="159"/>
      <c r="F4758" s="159"/>
      <c r="G4758" s="160"/>
      <c r="H4758" s="159"/>
      <c r="I4758" s="159"/>
      <c r="K4758" s="161"/>
      <c r="S4758" s="157"/>
    </row>
    <row r="4759" spans="1:19" s="158" customFormat="1" x14ac:dyDescent="0.2">
      <c r="A4759" s="157"/>
      <c r="E4759" s="159"/>
      <c r="F4759" s="159"/>
      <c r="G4759" s="160"/>
      <c r="H4759" s="159"/>
      <c r="I4759" s="159"/>
      <c r="K4759" s="161"/>
      <c r="S4759" s="157"/>
    </row>
    <row r="4760" spans="1:19" s="158" customFormat="1" x14ac:dyDescent="0.2">
      <c r="A4760" s="157"/>
      <c r="E4760" s="159"/>
      <c r="F4760" s="159"/>
      <c r="G4760" s="160"/>
      <c r="H4760" s="159"/>
      <c r="I4760" s="159"/>
      <c r="K4760" s="161"/>
      <c r="S4760" s="157"/>
    </row>
    <row r="4761" spans="1:19" s="158" customFormat="1" x14ac:dyDescent="0.2">
      <c r="A4761" s="157"/>
      <c r="E4761" s="159"/>
      <c r="F4761" s="159"/>
      <c r="G4761" s="160"/>
      <c r="H4761" s="159"/>
      <c r="I4761" s="159"/>
      <c r="K4761" s="161"/>
      <c r="S4761" s="157"/>
    </row>
    <row r="4762" spans="1:19" s="158" customFormat="1" x14ac:dyDescent="0.2">
      <c r="A4762" s="157"/>
      <c r="E4762" s="159"/>
      <c r="F4762" s="159"/>
      <c r="G4762" s="160"/>
      <c r="H4762" s="159"/>
      <c r="I4762" s="159"/>
      <c r="K4762" s="161"/>
      <c r="S4762" s="157"/>
    </row>
    <row r="4763" spans="1:19" s="158" customFormat="1" x14ac:dyDescent="0.2">
      <c r="A4763" s="157"/>
      <c r="E4763" s="159"/>
      <c r="F4763" s="159"/>
      <c r="G4763" s="160"/>
      <c r="H4763" s="159"/>
      <c r="I4763" s="159"/>
      <c r="K4763" s="161"/>
      <c r="S4763" s="157"/>
    </row>
    <row r="4764" spans="1:19" s="158" customFormat="1" x14ac:dyDescent="0.2">
      <c r="A4764" s="157"/>
      <c r="E4764" s="159"/>
      <c r="F4764" s="159"/>
      <c r="G4764" s="160"/>
      <c r="H4764" s="159"/>
      <c r="I4764" s="159"/>
      <c r="K4764" s="161"/>
      <c r="S4764" s="157"/>
    </row>
    <row r="4765" spans="1:19" s="158" customFormat="1" x14ac:dyDescent="0.2">
      <c r="A4765" s="157"/>
      <c r="E4765" s="159"/>
      <c r="F4765" s="159"/>
      <c r="G4765" s="160"/>
      <c r="H4765" s="159"/>
      <c r="I4765" s="159"/>
      <c r="K4765" s="161"/>
      <c r="S4765" s="157"/>
    </row>
    <row r="4766" spans="1:19" s="158" customFormat="1" x14ac:dyDescent="0.2">
      <c r="A4766" s="157"/>
      <c r="E4766" s="159"/>
      <c r="F4766" s="159"/>
      <c r="G4766" s="160"/>
      <c r="H4766" s="159"/>
      <c r="I4766" s="159"/>
      <c r="K4766" s="161"/>
      <c r="S4766" s="157"/>
    </row>
    <row r="4767" spans="1:19" s="158" customFormat="1" x14ac:dyDescent="0.2">
      <c r="A4767" s="157"/>
      <c r="E4767" s="159"/>
      <c r="F4767" s="159"/>
      <c r="G4767" s="160"/>
      <c r="H4767" s="159"/>
      <c r="I4767" s="159"/>
      <c r="K4767" s="161"/>
      <c r="S4767" s="157"/>
    </row>
    <row r="4768" spans="1:19" s="158" customFormat="1" x14ac:dyDescent="0.2">
      <c r="A4768" s="157"/>
      <c r="E4768" s="159"/>
      <c r="F4768" s="159"/>
      <c r="G4768" s="160"/>
      <c r="H4768" s="159"/>
      <c r="I4768" s="159"/>
      <c r="K4768" s="161"/>
      <c r="S4768" s="157"/>
    </row>
    <row r="4769" spans="1:19" s="158" customFormat="1" x14ac:dyDescent="0.2">
      <c r="A4769" s="157"/>
      <c r="E4769" s="159"/>
      <c r="F4769" s="159"/>
      <c r="G4769" s="160"/>
      <c r="H4769" s="159"/>
      <c r="I4769" s="159"/>
      <c r="K4769" s="161"/>
      <c r="S4769" s="157"/>
    </row>
    <row r="4770" spans="1:19" s="158" customFormat="1" x14ac:dyDescent="0.2">
      <c r="A4770" s="157"/>
      <c r="E4770" s="159"/>
      <c r="F4770" s="159"/>
      <c r="G4770" s="160"/>
      <c r="H4770" s="159"/>
      <c r="I4770" s="159"/>
      <c r="K4770" s="161"/>
      <c r="S4770" s="157"/>
    </row>
    <row r="4771" spans="1:19" s="158" customFormat="1" x14ac:dyDescent="0.2">
      <c r="A4771" s="157"/>
      <c r="E4771" s="159"/>
      <c r="F4771" s="159"/>
      <c r="G4771" s="160"/>
      <c r="H4771" s="159"/>
      <c r="I4771" s="159"/>
      <c r="K4771" s="161"/>
      <c r="S4771" s="157"/>
    </row>
    <row r="4772" spans="1:19" s="158" customFormat="1" x14ac:dyDescent="0.2">
      <c r="A4772" s="157"/>
      <c r="E4772" s="159"/>
      <c r="F4772" s="159"/>
      <c r="G4772" s="160"/>
      <c r="H4772" s="159"/>
      <c r="I4772" s="159"/>
      <c r="K4772" s="161"/>
      <c r="S4772" s="157"/>
    </row>
    <row r="4773" spans="1:19" s="158" customFormat="1" x14ac:dyDescent="0.2">
      <c r="A4773" s="157"/>
      <c r="E4773" s="159"/>
      <c r="F4773" s="159"/>
      <c r="G4773" s="160"/>
      <c r="H4773" s="159"/>
      <c r="I4773" s="159"/>
      <c r="K4773" s="161"/>
      <c r="S4773" s="157"/>
    </row>
    <row r="4774" spans="1:19" s="158" customFormat="1" x14ac:dyDescent="0.2">
      <c r="A4774" s="157"/>
      <c r="E4774" s="159"/>
      <c r="F4774" s="159"/>
      <c r="G4774" s="160"/>
      <c r="H4774" s="159"/>
      <c r="I4774" s="159"/>
      <c r="K4774" s="161"/>
      <c r="S4774" s="157"/>
    </row>
    <row r="4775" spans="1:19" s="158" customFormat="1" x14ac:dyDescent="0.2">
      <c r="A4775" s="157"/>
      <c r="E4775" s="159"/>
      <c r="F4775" s="159"/>
      <c r="G4775" s="160"/>
      <c r="H4775" s="159"/>
      <c r="I4775" s="159"/>
      <c r="K4775" s="161"/>
      <c r="S4775" s="157"/>
    </row>
    <row r="4776" spans="1:19" s="158" customFormat="1" x14ac:dyDescent="0.2">
      <c r="A4776" s="157"/>
      <c r="E4776" s="159"/>
      <c r="F4776" s="159"/>
      <c r="G4776" s="160"/>
      <c r="H4776" s="159"/>
      <c r="I4776" s="159"/>
      <c r="K4776" s="161"/>
      <c r="S4776" s="157"/>
    </row>
    <row r="4777" spans="1:19" s="158" customFormat="1" x14ac:dyDescent="0.2">
      <c r="A4777" s="157"/>
      <c r="E4777" s="159"/>
      <c r="F4777" s="159"/>
      <c r="G4777" s="160"/>
      <c r="H4777" s="159"/>
      <c r="I4777" s="159"/>
      <c r="K4777" s="161"/>
      <c r="S4777" s="157"/>
    </row>
    <row r="4778" spans="1:19" s="158" customFormat="1" x14ac:dyDescent="0.2">
      <c r="A4778" s="157"/>
      <c r="E4778" s="159"/>
      <c r="F4778" s="159"/>
      <c r="G4778" s="160"/>
      <c r="H4778" s="159"/>
      <c r="I4778" s="159"/>
      <c r="K4778" s="161"/>
      <c r="S4778" s="157"/>
    </row>
    <row r="4779" spans="1:19" s="158" customFormat="1" x14ac:dyDescent="0.2">
      <c r="A4779" s="157"/>
      <c r="E4779" s="159"/>
      <c r="F4779" s="159"/>
      <c r="G4779" s="160"/>
      <c r="H4779" s="159"/>
      <c r="I4779" s="159"/>
      <c r="K4779" s="161"/>
      <c r="S4779" s="157"/>
    </row>
    <row r="4780" spans="1:19" s="158" customFormat="1" x14ac:dyDescent="0.2">
      <c r="A4780" s="157"/>
      <c r="E4780" s="159"/>
      <c r="F4780" s="159"/>
      <c r="G4780" s="160"/>
      <c r="H4780" s="159"/>
      <c r="I4780" s="159"/>
      <c r="K4780" s="161"/>
      <c r="S4780" s="157"/>
    </row>
    <row r="4781" spans="1:19" s="158" customFormat="1" x14ac:dyDescent="0.2">
      <c r="A4781" s="157"/>
      <c r="E4781" s="159"/>
      <c r="F4781" s="159"/>
      <c r="G4781" s="160"/>
      <c r="H4781" s="159"/>
      <c r="I4781" s="159"/>
      <c r="K4781" s="161"/>
      <c r="S4781" s="157"/>
    </row>
    <row r="4782" spans="1:19" s="158" customFormat="1" x14ac:dyDescent="0.2">
      <c r="A4782" s="157"/>
      <c r="E4782" s="159"/>
      <c r="F4782" s="159"/>
      <c r="G4782" s="160"/>
      <c r="H4782" s="159"/>
      <c r="I4782" s="159"/>
      <c r="K4782" s="161"/>
      <c r="S4782" s="157"/>
    </row>
    <row r="4783" spans="1:19" s="158" customFormat="1" x14ac:dyDescent="0.2">
      <c r="A4783" s="157"/>
      <c r="E4783" s="159"/>
      <c r="F4783" s="159"/>
      <c r="G4783" s="160"/>
      <c r="H4783" s="159"/>
      <c r="I4783" s="159"/>
      <c r="K4783" s="161"/>
      <c r="S4783" s="157"/>
    </row>
    <row r="4784" spans="1:19" s="158" customFormat="1" x14ac:dyDescent="0.2">
      <c r="A4784" s="157"/>
      <c r="E4784" s="159"/>
      <c r="F4784" s="159"/>
      <c r="G4784" s="160"/>
      <c r="H4784" s="159"/>
      <c r="I4784" s="159"/>
      <c r="K4784" s="161"/>
      <c r="S4784" s="157"/>
    </row>
    <row r="4785" spans="1:19" s="158" customFormat="1" x14ac:dyDescent="0.2">
      <c r="A4785" s="157"/>
      <c r="E4785" s="159"/>
      <c r="F4785" s="159"/>
      <c r="G4785" s="160"/>
      <c r="H4785" s="159"/>
      <c r="I4785" s="159"/>
      <c r="K4785" s="161"/>
      <c r="S4785" s="157"/>
    </row>
    <row r="4786" spans="1:19" s="158" customFormat="1" x14ac:dyDescent="0.2">
      <c r="A4786" s="157"/>
      <c r="E4786" s="159"/>
      <c r="F4786" s="159"/>
      <c r="G4786" s="160"/>
      <c r="H4786" s="159"/>
      <c r="I4786" s="159"/>
      <c r="K4786" s="161"/>
      <c r="S4786" s="157"/>
    </row>
    <row r="4787" spans="1:19" s="158" customFormat="1" x14ac:dyDescent="0.2">
      <c r="A4787" s="157"/>
      <c r="E4787" s="159"/>
      <c r="F4787" s="159"/>
      <c r="G4787" s="160"/>
      <c r="H4787" s="159"/>
      <c r="I4787" s="159"/>
      <c r="K4787" s="161"/>
      <c r="S4787" s="157"/>
    </row>
    <row r="4788" spans="1:19" s="158" customFormat="1" x14ac:dyDescent="0.2">
      <c r="A4788" s="157"/>
      <c r="E4788" s="159"/>
      <c r="F4788" s="159"/>
      <c r="G4788" s="160"/>
      <c r="H4788" s="159"/>
      <c r="I4788" s="159"/>
      <c r="K4788" s="161"/>
      <c r="S4788" s="157"/>
    </row>
    <row r="4789" spans="1:19" s="158" customFormat="1" x14ac:dyDescent="0.2">
      <c r="A4789" s="157"/>
      <c r="E4789" s="159"/>
      <c r="F4789" s="159"/>
      <c r="G4789" s="160"/>
      <c r="H4789" s="159"/>
      <c r="I4789" s="159"/>
      <c r="K4789" s="161"/>
      <c r="S4789" s="157"/>
    </row>
    <row r="4790" spans="1:19" s="158" customFormat="1" x14ac:dyDescent="0.2">
      <c r="A4790" s="157"/>
      <c r="E4790" s="159"/>
      <c r="F4790" s="159"/>
      <c r="G4790" s="160"/>
      <c r="H4790" s="159"/>
      <c r="I4790" s="159"/>
      <c r="K4790" s="161"/>
      <c r="S4790" s="157"/>
    </row>
    <row r="4791" spans="1:19" s="158" customFormat="1" x14ac:dyDescent="0.2">
      <c r="A4791" s="157"/>
      <c r="E4791" s="159"/>
      <c r="F4791" s="159"/>
      <c r="G4791" s="160"/>
      <c r="H4791" s="159"/>
      <c r="I4791" s="159"/>
      <c r="K4791" s="161"/>
      <c r="S4791" s="157"/>
    </row>
    <row r="4792" spans="1:19" s="158" customFormat="1" x14ac:dyDescent="0.2">
      <c r="A4792" s="157"/>
      <c r="E4792" s="159"/>
      <c r="F4792" s="159"/>
      <c r="G4792" s="160"/>
      <c r="H4792" s="159"/>
      <c r="I4792" s="159"/>
      <c r="K4792" s="161"/>
      <c r="S4792" s="157"/>
    </row>
    <row r="4793" spans="1:19" s="158" customFormat="1" x14ac:dyDescent="0.2">
      <c r="A4793" s="157"/>
      <c r="E4793" s="159"/>
      <c r="F4793" s="159"/>
      <c r="G4793" s="160"/>
      <c r="H4793" s="159"/>
      <c r="I4793" s="159"/>
      <c r="K4793" s="161"/>
      <c r="S4793" s="157"/>
    </row>
    <row r="4794" spans="1:19" s="158" customFormat="1" x14ac:dyDescent="0.2">
      <c r="A4794" s="157"/>
      <c r="E4794" s="159"/>
      <c r="F4794" s="159"/>
      <c r="G4794" s="160"/>
      <c r="H4794" s="159"/>
      <c r="I4794" s="159"/>
      <c r="K4794" s="161"/>
      <c r="S4794" s="157"/>
    </row>
    <row r="4795" spans="1:19" s="158" customFormat="1" x14ac:dyDescent="0.2">
      <c r="A4795" s="157"/>
      <c r="E4795" s="159"/>
      <c r="F4795" s="159"/>
      <c r="G4795" s="160"/>
      <c r="H4795" s="159"/>
      <c r="I4795" s="159"/>
      <c r="K4795" s="161"/>
      <c r="S4795" s="157"/>
    </row>
    <row r="4796" spans="1:19" s="158" customFormat="1" x14ac:dyDescent="0.2">
      <c r="A4796" s="157"/>
      <c r="E4796" s="159"/>
      <c r="F4796" s="159"/>
      <c r="G4796" s="160"/>
      <c r="H4796" s="159"/>
      <c r="I4796" s="159"/>
      <c r="K4796" s="161"/>
      <c r="S4796" s="157"/>
    </row>
    <row r="4797" spans="1:19" s="158" customFormat="1" x14ac:dyDescent="0.2">
      <c r="A4797" s="157"/>
      <c r="E4797" s="159"/>
      <c r="F4797" s="159"/>
      <c r="G4797" s="160"/>
      <c r="H4797" s="159"/>
      <c r="I4797" s="159"/>
      <c r="K4797" s="161"/>
      <c r="S4797" s="157"/>
    </row>
    <row r="4798" spans="1:19" s="158" customFormat="1" x14ac:dyDescent="0.2">
      <c r="A4798" s="157"/>
      <c r="E4798" s="159"/>
      <c r="F4798" s="159"/>
      <c r="G4798" s="160"/>
      <c r="H4798" s="159"/>
      <c r="I4798" s="159"/>
      <c r="K4798" s="161"/>
      <c r="S4798" s="157"/>
    </row>
    <row r="4799" spans="1:19" s="158" customFormat="1" x14ac:dyDescent="0.2">
      <c r="A4799" s="157"/>
      <c r="E4799" s="159"/>
      <c r="F4799" s="159"/>
      <c r="G4799" s="160"/>
      <c r="H4799" s="159"/>
      <c r="I4799" s="159"/>
      <c r="K4799" s="161"/>
      <c r="S4799" s="157"/>
    </row>
    <row r="4800" spans="1:19" s="158" customFormat="1" x14ac:dyDescent="0.2">
      <c r="A4800" s="157"/>
      <c r="E4800" s="159"/>
      <c r="F4800" s="159"/>
      <c r="G4800" s="160"/>
      <c r="H4800" s="159"/>
      <c r="I4800" s="159"/>
      <c r="K4800" s="161"/>
      <c r="S4800" s="157"/>
    </row>
    <row r="4801" spans="1:19" s="158" customFormat="1" x14ac:dyDescent="0.2">
      <c r="A4801" s="157"/>
      <c r="E4801" s="159"/>
      <c r="F4801" s="159"/>
      <c r="G4801" s="160"/>
      <c r="H4801" s="159"/>
      <c r="I4801" s="159"/>
      <c r="K4801" s="161"/>
      <c r="S4801" s="157"/>
    </row>
    <row r="4802" spans="1:19" s="158" customFormat="1" x14ac:dyDescent="0.2">
      <c r="A4802" s="157"/>
      <c r="E4802" s="159"/>
      <c r="F4802" s="159"/>
      <c r="G4802" s="160"/>
      <c r="H4802" s="159"/>
      <c r="I4802" s="159"/>
      <c r="K4802" s="161"/>
      <c r="S4802" s="157"/>
    </row>
    <row r="4803" spans="1:19" s="158" customFormat="1" x14ac:dyDescent="0.2">
      <c r="A4803" s="157"/>
      <c r="E4803" s="159"/>
      <c r="F4803" s="159"/>
      <c r="G4803" s="160"/>
      <c r="H4803" s="159"/>
      <c r="I4803" s="159"/>
      <c r="K4803" s="161"/>
      <c r="S4803" s="157"/>
    </row>
    <row r="4804" spans="1:19" s="158" customFormat="1" x14ac:dyDescent="0.2">
      <c r="A4804" s="157"/>
      <c r="E4804" s="159"/>
      <c r="F4804" s="159"/>
      <c r="G4804" s="160"/>
      <c r="H4804" s="159"/>
      <c r="I4804" s="159"/>
      <c r="K4804" s="161"/>
      <c r="S4804" s="157"/>
    </row>
    <row r="4805" spans="1:19" s="158" customFormat="1" x14ac:dyDescent="0.2">
      <c r="A4805" s="157"/>
      <c r="E4805" s="159"/>
      <c r="F4805" s="159"/>
      <c r="G4805" s="160"/>
      <c r="H4805" s="159"/>
      <c r="I4805" s="159"/>
      <c r="K4805" s="161"/>
      <c r="S4805" s="157"/>
    </row>
    <row r="4806" spans="1:19" s="158" customFormat="1" x14ac:dyDescent="0.2">
      <c r="A4806" s="157"/>
      <c r="E4806" s="159"/>
      <c r="F4806" s="159"/>
      <c r="G4806" s="160"/>
      <c r="H4806" s="159"/>
      <c r="I4806" s="159"/>
      <c r="K4806" s="161"/>
      <c r="S4806" s="157"/>
    </row>
    <row r="4807" spans="1:19" s="158" customFormat="1" x14ac:dyDescent="0.2">
      <c r="A4807" s="157"/>
      <c r="E4807" s="159"/>
      <c r="F4807" s="159"/>
      <c r="G4807" s="160"/>
      <c r="H4807" s="159"/>
      <c r="I4807" s="159"/>
      <c r="K4807" s="161"/>
      <c r="S4807" s="157"/>
    </row>
    <row r="4808" spans="1:19" s="158" customFormat="1" x14ac:dyDescent="0.2">
      <c r="A4808" s="157"/>
      <c r="E4808" s="159"/>
      <c r="F4808" s="159"/>
      <c r="G4808" s="160"/>
      <c r="H4808" s="159"/>
      <c r="I4808" s="159"/>
      <c r="K4808" s="161"/>
      <c r="S4808" s="157"/>
    </row>
    <row r="4809" spans="1:19" s="158" customFormat="1" x14ac:dyDescent="0.2">
      <c r="A4809" s="157"/>
      <c r="E4809" s="159"/>
      <c r="F4809" s="159"/>
      <c r="G4809" s="160"/>
      <c r="H4809" s="159"/>
      <c r="I4809" s="159"/>
      <c r="K4809" s="161"/>
      <c r="S4809" s="157"/>
    </row>
    <row r="4810" spans="1:19" s="158" customFormat="1" x14ac:dyDescent="0.2">
      <c r="A4810" s="157"/>
      <c r="E4810" s="159"/>
      <c r="F4810" s="159"/>
      <c r="G4810" s="160"/>
      <c r="H4810" s="159"/>
      <c r="I4810" s="159"/>
      <c r="K4810" s="161"/>
      <c r="S4810" s="157"/>
    </row>
    <row r="4811" spans="1:19" s="158" customFormat="1" x14ac:dyDescent="0.2">
      <c r="A4811" s="157"/>
      <c r="E4811" s="159"/>
      <c r="F4811" s="159"/>
      <c r="G4811" s="160"/>
      <c r="H4811" s="159"/>
      <c r="I4811" s="159"/>
      <c r="K4811" s="161"/>
      <c r="S4811" s="157"/>
    </row>
    <row r="4812" spans="1:19" s="158" customFormat="1" x14ac:dyDescent="0.2">
      <c r="A4812" s="157"/>
      <c r="E4812" s="159"/>
      <c r="F4812" s="159"/>
      <c r="G4812" s="160"/>
      <c r="H4812" s="159"/>
      <c r="I4812" s="159"/>
      <c r="K4812" s="161"/>
      <c r="S4812" s="157"/>
    </row>
    <row r="4813" spans="1:19" s="158" customFormat="1" x14ac:dyDescent="0.2">
      <c r="A4813" s="157"/>
      <c r="E4813" s="159"/>
      <c r="F4813" s="159"/>
      <c r="G4813" s="160"/>
      <c r="H4813" s="159"/>
      <c r="I4813" s="159"/>
      <c r="K4813" s="161"/>
      <c r="S4813" s="157"/>
    </row>
    <row r="4814" spans="1:19" s="158" customFormat="1" x14ac:dyDescent="0.2">
      <c r="A4814" s="157"/>
      <c r="E4814" s="159"/>
      <c r="F4814" s="159"/>
      <c r="G4814" s="160"/>
      <c r="H4814" s="159"/>
      <c r="I4814" s="159"/>
      <c r="K4814" s="161"/>
      <c r="S4814" s="157"/>
    </row>
    <row r="4815" spans="1:19" s="158" customFormat="1" x14ac:dyDescent="0.2">
      <c r="A4815" s="157"/>
      <c r="E4815" s="159"/>
      <c r="F4815" s="159"/>
      <c r="G4815" s="160"/>
      <c r="H4815" s="159"/>
      <c r="I4815" s="159"/>
      <c r="K4815" s="161"/>
      <c r="S4815" s="157"/>
    </row>
    <row r="4816" spans="1:19" s="158" customFormat="1" x14ac:dyDescent="0.2">
      <c r="A4816" s="157"/>
      <c r="E4816" s="159"/>
      <c r="F4816" s="159"/>
      <c r="G4816" s="160"/>
      <c r="H4816" s="159"/>
      <c r="I4816" s="159"/>
      <c r="K4816" s="161"/>
      <c r="S4816" s="157"/>
    </row>
    <row r="4817" spans="1:19" s="158" customFormat="1" x14ac:dyDescent="0.2">
      <c r="A4817" s="157"/>
      <c r="E4817" s="159"/>
      <c r="F4817" s="159"/>
      <c r="G4817" s="160"/>
      <c r="H4817" s="159"/>
      <c r="I4817" s="159"/>
      <c r="K4817" s="161"/>
      <c r="S4817" s="157"/>
    </row>
    <row r="4818" spans="1:19" s="158" customFormat="1" x14ac:dyDescent="0.2">
      <c r="A4818" s="157"/>
      <c r="E4818" s="159"/>
      <c r="F4818" s="159"/>
      <c r="G4818" s="160"/>
      <c r="H4818" s="159"/>
      <c r="I4818" s="159"/>
      <c r="K4818" s="161"/>
      <c r="S4818" s="157"/>
    </row>
    <row r="4819" spans="1:19" s="158" customFormat="1" x14ac:dyDescent="0.2">
      <c r="A4819" s="157"/>
      <c r="E4819" s="159"/>
      <c r="F4819" s="159"/>
      <c r="G4819" s="160"/>
      <c r="H4819" s="159"/>
      <c r="I4819" s="159"/>
      <c r="K4819" s="161"/>
      <c r="S4819" s="157"/>
    </row>
    <row r="4820" spans="1:19" s="158" customFormat="1" x14ac:dyDescent="0.2">
      <c r="A4820" s="157"/>
      <c r="E4820" s="159"/>
      <c r="F4820" s="159"/>
      <c r="G4820" s="160"/>
      <c r="H4820" s="159"/>
      <c r="I4820" s="159"/>
      <c r="K4820" s="161"/>
      <c r="S4820" s="157"/>
    </row>
    <row r="4821" spans="1:19" s="158" customFormat="1" x14ac:dyDescent="0.2">
      <c r="A4821" s="157"/>
      <c r="E4821" s="159"/>
      <c r="F4821" s="159"/>
      <c r="G4821" s="160"/>
      <c r="H4821" s="159"/>
      <c r="I4821" s="159"/>
      <c r="K4821" s="161"/>
      <c r="S4821" s="157"/>
    </row>
    <row r="4822" spans="1:19" s="158" customFormat="1" x14ac:dyDescent="0.2">
      <c r="A4822" s="157"/>
      <c r="E4822" s="159"/>
      <c r="F4822" s="159"/>
      <c r="G4822" s="160"/>
      <c r="H4822" s="159"/>
      <c r="I4822" s="159"/>
      <c r="K4822" s="161"/>
      <c r="S4822" s="157"/>
    </row>
    <row r="4823" spans="1:19" s="158" customFormat="1" x14ac:dyDescent="0.2">
      <c r="A4823" s="157"/>
      <c r="E4823" s="159"/>
      <c r="F4823" s="159"/>
      <c r="G4823" s="160"/>
      <c r="H4823" s="159"/>
      <c r="I4823" s="159"/>
      <c r="K4823" s="161"/>
      <c r="S4823" s="157"/>
    </row>
    <row r="4824" spans="1:19" s="158" customFormat="1" x14ac:dyDescent="0.2">
      <c r="A4824" s="157"/>
      <c r="E4824" s="159"/>
      <c r="F4824" s="159"/>
      <c r="G4824" s="160"/>
      <c r="H4824" s="159"/>
      <c r="I4824" s="159"/>
      <c r="K4824" s="161"/>
      <c r="S4824" s="157"/>
    </row>
    <row r="4825" spans="1:19" s="158" customFormat="1" x14ac:dyDescent="0.2">
      <c r="A4825" s="157"/>
      <c r="E4825" s="159"/>
      <c r="F4825" s="159"/>
      <c r="G4825" s="160"/>
      <c r="H4825" s="159"/>
      <c r="I4825" s="159"/>
      <c r="K4825" s="161"/>
      <c r="S4825" s="157"/>
    </row>
    <row r="4826" spans="1:19" s="158" customFormat="1" x14ac:dyDescent="0.2">
      <c r="A4826" s="157"/>
      <c r="E4826" s="159"/>
      <c r="F4826" s="159"/>
      <c r="G4826" s="160"/>
      <c r="H4826" s="159"/>
      <c r="I4826" s="159"/>
      <c r="K4826" s="161"/>
      <c r="S4826" s="157"/>
    </row>
    <row r="4827" spans="1:19" s="158" customFormat="1" x14ac:dyDescent="0.2">
      <c r="A4827" s="157"/>
      <c r="E4827" s="159"/>
      <c r="F4827" s="159"/>
      <c r="G4827" s="160"/>
      <c r="H4827" s="159"/>
      <c r="I4827" s="159"/>
      <c r="K4827" s="161"/>
      <c r="S4827" s="157"/>
    </row>
    <row r="4828" spans="1:19" s="158" customFormat="1" x14ac:dyDescent="0.2">
      <c r="A4828" s="157"/>
      <c r="E4828" s="159"/>
      <c r="F4828" s="159"/>
      <c r="G4828" s="160"/>
      <c r="H4828" s="159"/>
      <c r="I4828" s="159"/>
      <c r="K4828" s="161"/>
      <c r="S4828" s="157"/>
    </row>
    <row r="4829" spans="1:19" s="158" customFormat="1" x14ac:dyDescent="0.2">
      <c r="A4829" s="157"/>
      <c r="E4829" s="159"/>
      <c r="F4829" s="159"/>
      <c r="G4829" s="160"/>
      <c r="H4829" s="159"/>
      <c r="I4829" s="159"/>
      <c r="K4829" s="161"/>
      <c r="S4829" s="157"/>
    </row>
    <row r="4830" spans="1:19" s="158" customFormat="1" x14ac:dyDescent="0.2">
      <c r="A4830" s="157"/>
      <c r="E4830" s="159"/>
      <c r="F4830" s="159"/>
      <c r="G4830" s="160"/>
      <c r="H4830" s="159"/>
      <c r="I4830" s="159"/>
      <c r="K4830" s="161"/>
      <c r="S4830" s="157"/>
    </row>
    <row r="4831" spans="1:19" s="158" customFormat="1" x14ac:dyDescent="0.2">
      <c r="A4831" s="157"/>
      <c r="E4831" s="159"/>
      <c r="F4831" s="159"/>
      <c r="G4831" s="160"/>
      <c r="H4831" s="159"/>
      <c r="I4831" s="159"/>
      <c r="K4831" s="161"/>
      <c r="S4831" s="157"/>
    </row>
    <row r="4832" spans="1:19" s="158" customFormat="1" x14ac:dyDescent="0.2">
      <c r="A4832" s="157"/>
      <c r="E4832" s="159"/>
      <c r="F4832" s="159"/>
      <c r="G4832" s="160"/>
      <c r="H4832" s="159"/>
      <c r="I4832" s="159"/>
      <c r="K4832" s="161"/>
      <c r="S4832" s="157"/>
    </row>
    <row r="4833" spans="1:19" s="158" customFormat="1" x14ac:dyDescent="0.2">
      <c r="A4833" s="157"/>
      <c r="E4833" s="159"/>
      <c r="F4833" s="159"/>
      <c r="G4833" s="160"/>
      <c r="H4833" s="159"/>
      <c r="I4833" s="159"/>
      <c r="K4833" s="161"/>
      <c r="S4833" s="157"/>
    </row>
    <row r="4834" spans="1:19" s="158" customFormat="1" x14ac:dyDescent="0.2">
      <c r="A4834" s="157"/>
      <c r="E4834" s="159"/>
      <c r="F4834" s="159"/>
      <c r="G4834" s="160"/>
      <c r="H4834" s="159"/>
      <c r="I4834" s="159"/>
      <c r="K4834" s="161"/>
      <c r="S4834" s="157"/>
    </row>
    <row r="4835" spans="1:19" s="158" customFormat="1" x14ac:dyDescent="0.2">
      <c r="A4835" s="157"/>
      <c r="E4835" s="159"/>
      <c r="F4835" s="159"/>
      <c r="G4835" s="160"/>
      <c r="H4835" s="159"/>
      <c r="I4835" s="159"/>
      <c r="K4835" s="161"/>
      <c r="S4835" s="157"/>
    </row>
    <row r="4836" spans="1:19" s="158" customFormat="1" x14ac:dyDescent="0.2">
      <c r="A4836" s="157"/>
      <c r="E4836" s="159"/>
      <c r="F4836" s="159"/>
      <c r="G4836" s="160"/>
      <c r="H4836" s="159"/>
      <c r="I4836" s="159"/>
      <c r="K4836" s="161"/>
      <c r="S4836" s="157"/>
    </row>
    <row r="4837" spans="1:19" s="158" customFormat="1" x14ac:dyDescent="0.2">
      <c r="A4837" s="157"/>
      <c r="E4837" s="159"/>
      <c r="F4837" s="159"/>
      <c r="G4837" s="160"/>
      <c r="H4837" s="159"/>
      <c r="I4837" s="159"/>
      <c r="K4837" s="161"/>
      <c r="S4837" s="157"/>
    </row>
    <row r="4838" spans="1:19" s="158" customFormat="1" x14ac:dyDescent="0.2">
      <c r="A4838" s="157"/>
      <c r="E4838" s="159"/>
      <c r="F4838" s="159"/>
      <c r="G4838" s="160"/>
      <c r="H4838" s="159"/>
      <c r="I4838" s="159"/>
      <c r="K4838" s="161"/>
      <c r="S4838" s="157"/>
    </row>
    <row r="4839" spans="1:19" s="158" customFormat="1" x14ac:dyDescent="0.2">
      <c r="A4839" s="157"/>
      <c r="E4839" s="159"/>
      <c r="F4839" s="159"/>
      <c r="G4839" s="160"/>
      <c r="H4839" s="159"/>
      <c r="I4839" s="159"/>
      <c r="K4839" s="161"/>
      <c r="S4839" s="157"/>
    </row>
    <row r="4840" spans="1:19" s="158" customFormat="1" x14ac:dyDescent="0.2">
      <c r="A4840" s="157"/>
      <c r="E4840" s="159"/>
      <c r="F4840" s="159"/>
      <c r="G4840" s="160"/>
      <c r="H4840" s="159"/>
      <c r="I4840" s="159"/>
      <c r="K4840" s="161"/>
      <c r="S4840" s="157"/>
    </row>
    <row r="4841" spans="1:19" s="158" customFormat="1" x14ac:dyDescent="0.2">
      <c r="A4841" s="157"/>
      <c r="E4841" s="159"/>
      <c r="F4841" s="159"/>
      <c r="G4841" s="160"/>
      <c r="H4841" s="159"/>
      <c r="I4841" s="159"/>
      <c r="K4841" s="161"/>
      <c r="S4841" s="157"/>
    </row>
    <row r="4842" spans="1:19" s="158" customFormat="1" x14ac:dyDescent="0.2">
      <c r="A4842" s="157"/>
      <c r="E4842" s="159"/>
      <c r="F4842" s="159"/>
      <c r="G4842" s="160"/>
      <c r="H4842" s="159"/>
      <c r="I4842" s="159"/>
      <c r="K4842" s="161"/>
      <c r="S4842" s="157"/>
    </row>
    <row r="4843" spans="1:19" s="158" customFormat="1" x14ac:dyDescent="0.2">
      <c r="A4843" s="157"/>
      <c r="E4843" s="159"/>
      <c r="F4843" s="159"/>
      <c r="G4843" s="160"/>
      <c r="H4843" s="159"/>
      <c r="I4843" s="159"/>
      <c r="K4843" s="161"/>
      <c r="S4843" s="157"/>
    </row>
    <row r="4844" spans="1:19" s="158" customFormat="1" x14ac:dyDescent="0.2">
      <c r="A4844" s="157"/>
      <c r="E4844" s="159"/>
      <c r="F4844" s="159"/>
      <c r="G4844" s="160"/>
      <c r="H4844" s="159"/>
      <c r="I4844" s="159"/>
      <c r="K4844" s="161"/>
      <c r="S4844" s="157"/>
    </row>
    <row r="4845" spans="1:19" s="158" customFormat="1" x14ac:dyDescent="0.2">
      <c r="A4845" s="157"/>
      <c r="E4845" s="159"/>
      <c r="F4845" s="159"/>
      <c r="G4845" s="160"/>
      <c r="H4845" s="159"/>
      <c r="I4845" s="159"/>
      <c r="K4845" s="161"/>
      <c r="S4845" s="157"/>
    </row>
    <row r="4846" spans="1:19" s="158" customFormat="1" x14ac:dyDescent="0.2">
      <c r="A4846" s="157"/>
      <c r="E4846" s="159"/>
      <c r="F4846" s="159"/>
      <c r="G4846" s="160"/>
      <c r="H4846" s="159"/>
      <c r="I4846" s="159"/>
      <c r="K4846" s="161"/>
      <c r="S4846" s="157"/>
    </row>
    <row r="4847" spans="1:19" s="158" customFormat="1" x14ac:dyDescent="0.2">
      <c r="A4847" s="157"/>
      <c r="E4847" s="159"/>
      <c r="F4847" s="159"/>
      <c r="G4847" s="160"/>
      <c r="H4847" s="159"/>
      <c r="I4847" s="159"/>
      <c r="K4847" s="161"/>
      <c r="S4847" s="157"/>
    </row>
    <row r="4848" spans="1:19" s="158" customFormat="1" x14ac:dyDescent="0.2">
      <c r="A4848" s="157"/>
      <c r="E4848" s="159"/>
      <c r="F4848" s="159"/>
      <c r="G4848" s="160"/>
      <c r="H4848" s="159"/>
      <c r="I4848" s="159"/>
      <c r="K4848" s="161"/>
      <c r="S4848" s="157"/>
    </row>
    <row r="4849" spans="1:19" s="158" customFormat="1" x14ac:dyDescent="0.2">
      <c r="A4849" s="157"/>
      <c r="E4849" s="159"/>
      <c r="F4849" s="159"/>
      <c r="G4849" s="160"/>
      <c r="H4849" s="159"/>
      <c r="I4849" s="159"/>
      <c r="K4849" s="161"/>
      <c r="S4849" s="157"/>
    </row>
    <row r="4850" spans="1:19" s="158" customFormat="1" x14ac:dyDescent="0.2">
      <c r="A4850" s="157"/>
      <c r="E4850" s="159"/>
      <c r="F4850" s="159"/>
      <c r="G4850" s="160"/>
      <c r="H4850" s="159"/>
      <c r="I4850" s="159"/>
      <c r="K4850" s="161"/>
      <c r="S4850" s="157"/>
    </row>
    <row r="4851" spans="1:19" s="158" customFormat="1" x14ac:dyDescent="0.2">
      <c r="A4851" s="157"/>
      <c r="E4851" s="159"/>
      <c r="F4851" s="159"/>
      <c r="G4851" s="160"/>
      <c r="H4851" s="159"/>
      <c r="I4851" s="159"/>
      <c r="K4851" s="161"/>
      <c r="S4851" s="157"/>
    </row>
    <row r="4852" spans="1:19" s="158" customFormat="1" x14ac:dyDescent="0.2">
      <c r="A4852" s="157"/>
      <c r="E4852" s="159"/>
      <c r="F4852" s="159"/>
      <c r="G4852" s="160"/>
      <c r="H4852" s="159"/>
      <c r="I4852" s="159"/>
      <c r="K4852" s="161"/>
      <c r="S4852" s="157"/>
    </row>
    <row r="4853" spans="1:19" s="158" customFormat="1" x14ac:dyDescent="0.2">
      <c r="A4853" s="157"/>
      <c r="E4853" s="159"/>
      <c r="F4853" s="159"/>
      <c r="G4853" s="160"/>
      <c r="H4853" s="159"/>
      <c r="I4853" s="159"/>
      <c r="K4853" s="161"/>
      <c r="S4853" s="157"/>
    </row>
    <row r="4854" spans="1:19" s="158" customFormat="1" x14ac:dyDescent="0.2">
      <c r="A4854" s="157"/>
      <c r="E4854" s="159"/>
      <c r="F4854" s="159"/>
      <c r="G4854" s="160"/>
      <c r="H4854" s="159"/>
      <c r="I4854" s="159"/>
      <c r="K4854" s="161"/>
      <c r="S4854" s="157"/>
    </row>
    <row r="4855" spans="1:19" s="158" customFormat="1" x14ac:dyDescent="0.2">
      <c r="A4855" s="157"/>
      <c r="E4855" s="159"/>
      <c r="F4855" s="159"/>
      <c r="G4855" s="160"/>
      <c r="H4855" s="159"/>
      <c r="I4855" s="159"/>
      <c r="K4855" s="161"/>
      <c r="S4855" s="157"/>
    </row>
    <row r="4856" spans="1:19" s="158" customFormat="1" x14ac:dyDescent="0.2">
      <c r="A4856" s="157"/>
      <c r="E4856" s="159"/>
      <c r="F4856" s="159"/>
      <c r="G4856" s="160"/>
      <c r="H4856" s="159"/>
      <c r="I4856" s="159"/>
      <c r="K4856" s="161"/>
      <c r="S4856" s="157"/>
    </row>
    <row r="4857" spans="1:19" s="158" customFormat="1" x14ac:dyDescent="0.2">
      <c r="A4857" s="157"/>
      <c r="E4857" s="159"/>
      <c r="F4857" s="159"/>
      <c r="G4857" s="160"/>
      <c r="H4857" s="159"/>
      <c r="I4857" s="159"/>
      <c r="K4857" s="161"/>
      <c r="S4857" s="157"/>
    </row>
    <row r="4858" spans="1:19" s="158" customFormat="1" x14ac:dyDescent="0.2">
      <c r="A4858" s="157"/>
      <c r="E4858" s="159"/>
      <c r="F4858" s="159"/>
      <c r="G4858" s="160"/>
      <c r="H4858" s="159"/>
      <c r="I4858" s="159"/>
      <c r="K4858" s="161"/>
      <c r="S4858" s="157"/>
    </row>
    <row r="4859" spans="1:19" s="158" customFormat="1" x14ac:dyDescent="0.2">
      <c r="A4859" s="157"/>
      <c r="E4859" s="159"/>
      <c r="F4859" s="159"/>
      <c r="G4859" s="160"/>
      <c r="H4859" s="159"/>
      <c r="I4859" s="159"/>
      <c r="K4859" s="161"/>
      <c r="S4859" s="157"/>
    </row>
    <row r="4860" spans="1:19" s="158" customFormat="1" x14ac:dyDescent="0.2">
      <c r="A4860" s="157"/>
      <c r="E4860" s="159"/>
      <c r="F4860" s="159"/>
      <c r="G4860" s="160"/>
      <c r="H4860" s="159"/>
      <c r="I4860" s="159"/>
      <c r="K4860" s="161"/>
      <c r="S4860" s="157"/>
    </row>
    <row r="4861" spans="1:19" s="158" customFormat="1" x14ac:dyDescent="0.2">
      <c r="A4861" s="157"/>
      <c r="E4861" s="159"/>
      <c r="F4861" s="159"/>
      <c r="G4861" s="160"/>
      <c r="H4861" s="159"/>
      <c r="I4861" s="159"/>
      <c r="K4861" s="161"/>
      <c r="S4861" s="157"/>
    </row>
    <row r="4862" spans="1:19" s="158" customFormat="1" x14ac:dyDescent="0.2">
      <c r="A4862" s="157"/>
      <c r="E4862" s="159"/>
      <c r="F4862" s="159"/>
      <c r="G4862" s="160"/>
      <c r="H4862" s="159"/>
      <c r="I4862" s="159"/>
      <c r="K4862" s="161"/>
      <c r="S4862" s="157"/>
    </row>
    <row r="4863" spans="1:19" s="158" customFormat="1" x14ac:dyDescent="0.2">
      <c r="A4863" s="157"/>
      <c r="E4863" s="159"/>
      <c r="F4863" s="159"/>
      <c r="G4863" s="160"/>
      <c r="H4863" s="159"/>
      <c r="I4863" s="159"/>
      <c r="K4863" s="161"/>
      <c r="S4863" s="157"/>
    </row>
    <row r="4864" spans="1:19" s="158" customFormat="1" x14ac:dyDescent="0.2">
      <c r="A4864" s="157"/>
      <c r="E4864" s="159"/>
      <c r="F4864" s="159"/>
      <c r="G4864" s="160"/>
      <c r="H4864" s="159"/>
      <c r="I4864" s="159"/>
      <c r="K4864" s="161"/>
      <c r="S4864" s="157"/>
    </row>
    <row r="4865" spans="1:19" s="158" customFormat="1" x14ac:dyDescent="0.2">
      <c r="A4865" s="157"/>
      <c r="E4865" s="159"/>
      <c r="F4865" s="159"/>
      <c r="G4865" s="160"/>
      <c r="H4865" s="159"/>
      <c r="I4865" s="159"/>
      <c r="K4865" s="161"/>
      <c r="S4865" s="157"/>
    </row>
    <row r="4866" spans="1:19" s="158" customFormat="1" x14ac:dyDescent="0.2">
      <c r="A4866" s="157"/>
      <c r="E4866" s="159"/>
      <c r="F4866" s="159"/>
      <c r="G4866" s="160"/>
      <c r="H4866" s="159"/>
      <c r="I4866" s="159"/>
      <c r="K4866" s="161"/>
      <c r="S4866" s="157"/>
    </row>
    <row r="4867" spans="1:19" s="158" customFormat="1" x14ac:dyDescent="0.2">
      <c r="A4867" s="157"/>
      <c r="E4867" s="159"/>
      <c r="F4867" s="159"/>
      <c r="G4867" s="160"/>
      <c r="H4867" s="159"/>
      <c r="I4867" s="159"/>
      <c r="K4867" s="161"/>
      <c r="S4867" s="157"/>
    </row>
    <row r="4868" spans="1:19" s="158" customFormat="1" x14ac:dyDescent="0.2">
      <c r="A4868" s="157"/>
      <c r="E4868" s="159"/>
      <c r="F4868" s="159"/>
      <c r="G4868" s="160"/>
      <c r="H4868" s="159"/>
      <c r="I4868" s="159"/>
      <c r="K4868" s="161"/>
      <c r="S4868" s="157"/>
    </row>
    <row r="4869" spans="1:19" s="158" customFormat="1" x14ac:dyDescent="0.2">
      <c r="A4869" s="157"/>
      <c r="E4869" s="159"/>
      <c r="F4869" s="159"/>
      <c r="G4869" s="160"/>
      <c r="H4869" s="159"/>
      <c r="I4869" s="159"/>
      <c r="K4869" s="161"/>
      <c r="S4869" s="157"/>
    </row>
    <row r="4870" spans="1:19" s="158" customFormat="1" x14ac:dyDescent="0.2">
      <c r="A4870" s="157"/>
      <c r="E4870" s="159"/>
      <c r="F4870" s="159"/>
      <c r="G4870" s="160"/>
      <c r="H4870" s="159"/>
      <c r="I4870" s="159"/>
      <c r="K4870" s="161"/>
      <c r="S4870" s="157"/>
    </row>
    <row r="4871" spans="1:19" s="158" customFormat="1" x14ac:dyDescent="0.2">
      <c r="A4871" s="157"/>
      <c r="E4871" s="159"/>
      <c r="F4871" s="159"/>
      <c r="G4871" s="160"/>
      <c r="H4871" s="159"/>
      <c r="I4871" s="159"/>
      <c r="K4871" s="161"/>
      <c r="S4871" s="157"/>
    </row>
    <row r="4872" spans="1:19" s="158" customFormat="1" x14ac:dyDescent="0.2">
      <c r="A4872" s="157"/>
      <c r="E4872" s="159"/>
      <c r="F4872" s="159"/>
      <c r="G4872" s="160"/>
      <c r="H4872" s="159"/>
      <c r="I4872" s="159"/>
      <c r="K4872" s="161"/>
      <c r="S4872" s="157"/>
    </row>
    <row r="4873" spans="1:19" s="158" customFormat="1" x14ac:dyDescent="0.2">
      <c r="A4873" s="157"/>
      <c r="E4873" s="159"/>
      <c r="F4873" s="159"/>
      <c r="G4873" s="160"/>
      <c r="H4873" s="159"/>
      <c r="I4873" s="159"/>
      <c r="K4873" s="161"/>
      <c r="S4873" s="157"/>
    </row>
    <row r="4874" spans="1:19" s="158" customFormat="1" x14ac:dyDescent="0.2">
      <c r="A4874" s="157"/>
      <c r="E4874" s="159"/>
      <c r="F4874" s="159"/>
      <c r="G4874" s="160"/>
      <c r="H4874" s="159"/>
      <c r="I4874" s="159"/>
      <c r="K4874" s="161"/>
      <c r="S4874" s="157"/>
    </row>
    <row r="4875" spans="1:19" s="158" customFormat="1" x14ac:dyDescent="0.2">
      <c r="A4875" s="157"/>
      <c r="E4875" s="159"/>
      <c r="F4875" s="159"/>
      <c r="G4875" s="160"/>
      <c r="H4875" s="159"/>
      <c r="I4875" s="159"/>
      <c r="K4875" s="161"/>
      <c r="S4875" s="157"/>
    </row>
    <row r="4876" spans="1:19" s="158" customFormat="1" x14ac:dyDescent="0.2">
      <c r="A4876" s="157"/>
      <c r="E4876" s="159"/>
      <c r="F4876" s="159"/>
      <c r="G4876" s="160"/>
      <c r="H4876" s="159"/>
      <c r="I4876" s="159"/>
      <c r="K4876" s="161"/>
      <c r="S4876" s="157"/>
    </row>
    <row r="4877" spans="1:19" s="158" customFormat="1" x14ac:dyDescent="0.2">
      <c r="A4877" s="157"/>
      <c r="E4877" s="159"/>
      <c r="F4877" s="159"/>
      <c r="G4877" s="160"/>
      <c r="H4877" s="159"/>
      <c r="I4877" s="159"/>
      <c r="K4877" s="161"/>
      <c r="S4877" s="157"/>
    </row>
    <row r="4878" spans="1:19" s="158" customFormat="1" x14ac:dyDescent="0.2">
      <c r="A4878" s="157"/>
      <c r="E4878" s="159"/>
      <c r="F4878" s="159"/>
      <c r="G4878" s="160"/>
      <c r="H4878" s="159"/>
      <c r="I4878" s="159"/>
      <c r="K4878" s="161"/>
      <c r="S4878" s="157"/>
    </row>
    <row r="4879" spans="1:19" s="158" customFormat="1" x14ac:dyDescent="0.2">
      <c r="A4879" s="157"/>
      <c r="E4879" s="159"/>
      <c r="F4879" s="159"/>
      <c r="G4879" s="160"/>
      <c r="H4879" s="159"/>
      <c r="I4879" s="159"/>
      <c r="K4879" s="161"/>
      <c r="S4879" s="157"/>
    </row>
    <row r="4880" spans="1:19" s="158" customFormat="1" x14ac:dyDescent="0.2">
      <c r="A4880" s="157"/>
      <c r="E4880" s="159"/>
      <c r="F4880" s="159"/>
      <c r="G4880" s="160"/>
      <c r="H4880" s="159"/>
      <c r="I4880" s="159"/>
      <c r="K4880" s="161"/>
      <c r="S4880" s="157"/>
    </row>
    <row r="4881" spans="1:19" s="158" customFormat="1" x14ac:dyDescent="0.2">
      <c r="A4881" s="157"/>
      <c r="E4881" s="159"/>
      <c r="F4881" s="159"/>
      <c r="G4881" s="160"/>
      <c r="H4881" s="159"/>
      <c r="I4881" s="159"/>
      <c r="K4881" s="161"/>
      <c r="S4881" s="157"/>
    </row>
    <row r="4882" spans="1:19" s="158" customFormat="1" x14ac:dyDescent="0.2">
      <c r="A4882" s="157"/>
      <c r="E4882" s="159"/>
      <c r="F4882" s="159"/>
      <c r="G4882" s="160"/>
      <c r="H4882" s="159"/>
      <c r="I4882" s="159"/>
      <c r="K4882" s="161"/>
      <c r="S4882" s="157"/>
    </row>
    <row r="4883" spans="1:19" s="158" customFormat="1" x14ac:dyDescent="0.2">
      <c r="A4883" s="157"/>
      <c r="E4883" s="159"/>
      <c r="F4883" s="159"/>
      <c r="G4883" s="160"/>
      <c r="H4883" s="159"/>
      <c r="I4883" s="159"/>
      <c r="K4883" s="161"/>
      <c r="S4883" s="157"/>
    </row>
    <row r="4884" spans="1:19" s="158" customFormat="1" x14ac:dyDescent="0.2">
      <c r="A4884" s="157"/>
      <c r="E4884" s="159"/>
      <c r="F4884" s="159"/>
      <c r="G4884" s="160"/>
      <c r="H4884" s="159"/>
      <c r="I4884" s="159"/>
      <c r="K4884" s="161"/>
      <c r="S4884" s="157"/>
    </row>
    <row r="4885" spans="1:19" s="158" customFormat="1" x14ac:dyDescent="0.2">
      <c r="A4885" s="157"/>
      <c r="E4885" s="159"/>
      <c r="F4885" s="159"/>
      <c r="G4885" s="160"/>
      <c r="H4885" s="159"/>
      <c r="I4885" s="159"/>
      <c r="K4885" s="161"/>
      <c r="S4885" s="157"/>
    </row>
    <row r="4886" spans="1:19" s="158" customFormat="1" x14ac:dyDescent="0.2">
      <c r="A4886" s="157"/>
      <c r="E4886" s="159"/>
      <c r="F4886" s="159"/>
      <c r="G4886" s="160"/>
      <c r="H4886" s="159"/>
      <c r="I4886" s="159"/>
      <c r="K4886" s="161"/>
      <c r="S4886" s="157"/>
    </row>
    <row r="4887" spans="1:19" s="158" customFormat="1" x14ac:dyDescent="0.2">
      <c r="A4887" s="157"/>
      <c r="E4887" s="159"/>
      <c r="F4887" s="159"/>
      <c r="G4887" s="160"/>
      <c r="H4887" s="159"/>
      <c r="I4887" s="159"/>
      <c r="K4887" s="161"/>
      <c r="S4887" s="157"/>
    </row>
    <row r="4888" spans="1:19" s="158" customFormat="1" x14ac:dyDescent="0.2">
      <c r="A4888" s="157"/>
      <c r="E4888" s="159"/>
      <c r="F4888" s="159"/>
      <c r="G4888" s="160"/>
      <c r="H4888" s="159"/>
      <c r="I4888" s="159"/>
      <c r="K4888" s="161"/>
      <c r="S4888" s="157"/>
    </row>
    <row r="4889" spans="1:19" s="158" customFormat="1" x14ac:dyDescent="0.2">
      <c r="A4889" s="157"/>
      <c r="E4889" s="159"/>
      <c r="F4889" s="159"/>
      <c r="G4889" s="160"/>
      <c r="H4889" s="159"/>
      <c r="I4889" s="159"/>
      <c r="K4889" s="161"/>
      <c r="S4889" s="157"/>
    </row>
    <row r="4890" spans="1:19" s="158" customFormat="1" x14ac:dyDescent="0.2">
      <c r="A4890" s="157"/>
      <c r="E4890" s="159"/>
      <c r="F4890" s="159"/>
      <c r="G4890" s="160"/>
      <c r="H4890" s="159"/>
      <c r="I4890" s="159"/>
      <c r="K4890" s="161"/>
      <c r="S4890" s="157"/>
    </row>
    <row r="4891" spans="1:19" s="158" customFormat="1" x14ac:dyDescent="0.2">
      <c r="A4891" s="157"/>
      <c r="E4891" s="159"/>
      <c r="F4891" s="159"/>
      <c r="G4891" s="160"/>
      <c r="H4891" s="159"/>
      <c r="I4891" s="159"/>
      <c r="K4891" s="161"/>
      <c r="S4891" s="157"/>
    </row>
    <row r="4892" spans="1:19" s="158" customFormat="1" x14ac:dyDescent="0.2">
      <c r="A4892" s="157"/>
      <c r="E4892" s="159"/>
      <c r="F4892" s="159"/>
      <c r="G4892" s="160"/>
      <c r="H4892" s="159"/>
      <c r="I4892" s="159"/>
      <c r="K4892" s="161"/>
      <c r="S4892" s="157"/>
    </row>
    <row r="4893" spans="1:19" s="158" customFormat="1" x14ac:dyDescent="0.2">
      <c r="A4893" s="157"/>
      <c r="E4893" s="159"/>
      <c r="F4893" s="159"/>
      <c r="G4893" s="160"/>
      <c r="H4893" s="159"/>
      <c r="I4893" s="159"/>
      <c r="K4893" s="161"/>
      <c r="S4893" s="157"/>
    </row>
    <row r="4894" spans="1:19" s="158" customFormat="1" x14ac:dyDescent="0.2">
      <c r="A4894" s="157"/>
      <c r="E4894" s="159"/>
      <c r="F4894" s="159"/>
      <c r="G4894" s="160"/>
      <c r="H4894" s="159"/>
      <c r="I4894" s="159"/>
      <c r="K4894" s="161"/>
      <c r="S4894" s="157"/>
    </row>
    <row r="4895" spans="1:19" s="158" customFormat="1" x14ac:dyDescent="0.2">
      <c r="A4895" s="157"/>
      <c r="E4895" s="159"/>
      <c r="F4895" s="159"/>
      <c r="G4895" s="160"/>
      <c r="H4895" s="159"/>
      <c r="I4895" s="159"/>
      <c r="K4895" s="161"/>
      <c r="S4895" s="157"/>
    </row>
    <row r="4896" spans="1:19" s="158" customFormat="1" x14ac:dyDescent="0.2">
      <c r="A4896" s="157"/>
      <c r="E4896" s="159"/>
      <c r="F4896" s="159"/>
      <c r="G4896" s="160"/>
      <c r="H4896" s="159"/>
      <c r="I4896" s="159"/>
      <c r="K4896" s="161"/>
      <c r="S4896" s="157"/>
    </row>
    <row r="4897" spans="1:19" s="158" customFormat="1" x14ac:dyDescent="0.2">
      <c r="A4897" s="157"/>
      <c r="E4897" s="159"/>
      <c r="F4897" s="159"/>
      <c r="G4897" s="160"/>
      <c r="H4897" s="159"/>
      <c r="I4897" s="159"/>
      <c r="K4897" s="161"/>
      <c r="S4897" s="157"/>
    </row>
    <row r="4898" spans="1:19" s="158" customFormat="1" x14ac:dyDescent="0.2">
      <c r="A4898" s="157"/>
      <c r="E4898" s="159"/>
      <c r="F4898" s="159"/>
      <c r="G4898" s="160"/>
      <c r="H4898" s="159"/>
      <c r="I4898" s="159"/>
      <c r="K4898" s="161"/>
      <c r="S4898" s="157"/>
    </row>
    <row r="4899" spans="1:19" s="158" customFormat="1" x14ac:dyDescent="0.2">
      <c r="A4899" s="157"/>
      <c r="E4899" s="159"/>
      <c r="F4899" s="159"/>
      <c r="G4899" s="160"/>
      <c r="H4899" s="159"/>
      <c r="I4899" s="159"/>
      <c r="K4899" s="161"/>
      <c r="S4899" s="157"/>
    </row>
    <row r="4900" spans="1:19" s="158" customFormat="1" x14ac:dyDescent="0.2">
      <c r="A4900" s="157"/>
      <c r="E4900" s="159"/>
      <c r="F4900" s="159"/>
      <c r="G4900" s="160"/>
      <c r="H4900" s="159"/>
      <c r="I4900" s="159"/>
      <c r="K4900" s="161"/>
      <c r="S4900" s="157"/>
    </row>
    <row r="4901" spans="1:19" s="158" customFormat="1" x14ac:dyDescent="0.2">
      <c r="A4901" s="157"/>
      <c r="E4901" s="159"/>
      <c r="F4901" s="159"/>
      <c r="G4901" s="160"/>
      <c r="H4901" s="159"/>
      <c r="I4901" s="159"/>
      <c r="K4901" s="161"/>
      <c r="S4901" s="157"/>
    </row>
    <row r="4902" spans="1:19" s="158" customFormat="1" x14ac:dyDescent="0.2">
      <c r="A4902" s="157"/>
      <c r="E4902" s="159"/>
      <c r="F4902" s="159"/>
      <c r="G4902" s="160"/>
      <c r="H4902" s="159"/>
      <c r="I4902" s="159"/>
      <c r="K4902" s="161"/>
      <c r="S4902" s="157"/>
    </row>
    <row r="4903" spans="1:19" s="158" customFormat="1" x14ac:dyDescent="0.2">
      <c r="A4903" s="157"/>
      <c r="E4903" s="159"/>
      <c r="F4903" s="159"/>
      <c r="G4903" s="160"/>
      <c r="H4903" s="159"/>
      <c r="I4903" s="159"/>
      <c r="K4903" s="161"/>
      <c r="S4903" s="157"/>
    </row>
    <row r="4904" spans="1:19" s="158" customFormat="1" x14ac:dyDescent="0.2">
      <c r="A4904" s="157"/>
      <c r="E4904" s="159"/>
      <c r="F4904" s="159"/>
      <c r="G4904" s="160"/>
      <c r="H4904" s="159"/>
      <c r="I4904" s="159"/>
      <c r="K4904" s="161"/>
      <c r="S4904" s="157"/>
    </row>
    <row r="4905" spans="1:19" s="158" customFormat="1" x14ac:dyDescent="0.2">
      <c r="A4905" s="157"/>
      <c r="E4905" s="159"/>
      <c r="F4905" s="159"/>
      <c r="G4905" s="160"/>
      <c r="H4905" s="159"/>
      <c r="I4905" s="159"/>
      <c r="K4905" s="161"/>
      <c r="S4905" s="157"/>
    </row>
    <row r="4906" spans="1:19" s="158" customFormat="1" x14ac:dyDescent="0.2">
      <c r="A4906" s="157"/>
      <c r="E4906" s="159"/>
      <c r="F4906" s="159"/>
      <c r="G4906" s="160"/>
      <c r="H4906" s="159"/>
      <c r="I4906" s="159"/>
      <c r="K4906" s="161"/>
      <c r="S4906" s="157"/>
    </row>
    <row r="4907" spans="1:19" s="158" customFormat="1" x14ac:dyDescent="0.2">
      <c r="A4907" s="157"/>
      <c r="E4907" s="159"/>
      <c r="F4907" s="159"/>
      <c r="G4907" s="160"/>
      <c r="H4907" s="159"/>
      <c r="I4907" s="159"/>
      <c r="K4907" s="161"/>
      <c r="S4907" s="157"/>
    </row>
    <row r="4908" spans="1:19" s="158" customFormat="1" x14ac:dyDescent="0.2">
      <c r="A4908" s="157"/>
      <c r="E4908" s="159"/>
      <c r="F4908" s="159"/>
      <c r="G4908" s="160"/>
      <c r="H4908" s="159"/>
      <c r="I4908" s="159"/>
      <c r="K4908" s="161"/>
      <c r="S4908" s="157"/>
    </row>
    <row r="4909" spans="1:19" s="158" customFormat="1" x14ac:dyDescent="0.2">
      <c r="A4909" s="157"/>
      <c r="E4909" s="159"/>
      <c r="F4909" s="159"/>
      <c r="G4909" s="160"/>
      <c r="H4909" s="159"/>
      <c r="I4909" s="159"/>
      <c r="K4909" s="161"/>
      <c r="S4909" s="157"/>
    </row>
    <row r="4910" spans="1:19" s="158" customFormat="1" x14ac:dyDescent="0.2">
      <c r="A4910" s="157"/>
      <c r="E4910" s="159"/>
      <c r="F4910" s="159"/>
      <c r="G4910" s="160"/>
      <c r="H4910" s="159"/>
      <c r="I4910" s="159"/>
      <c r="K4910" s="161"/>
      <c r="S4910" s="157"/>
    </row>
    <row r="4911" spans="1:19" s="158" customFormat="1" x14ac:dyDescent="0.2">
      <c r="A4911" s="157"/>
      <c r="E4911" s="159"/>
      <c r="F4911" s="159"/>
      <c r="G4911" s="160"/>
      <c r="H4911" s="159"/>
      <c r="I4911" s="159"/>
      <c r="K4911" s="161"/>
      <c r="S4911" s="157"/>
    </row>
    <row r="4912" spans="1:19" s="158" customFormat="1" x14ac:dyDescent="0.2">
      <c r="A4912" s="157"/>
      <c r="E4912" s="159"/>
      <c r="F4912" s="159"/>
      <c r="G4912" s="160"/>
      <c r="H4912" s="159"/>
      <c r="I4912" s="159"/>
      <c r="K4912" s="161"/>
      <c r="S4912" s="157"/>
    </row>
    <row r="4913" spans="1:19" s="158" customFormat="1" x14ac:dyDescent="0.2">
      <c r="A4913" s="157"/>
      <c r="E4913" s="159"/>
      <c r="F4913" s="159"/>
      <c r="G4913" s="160"/>
      <c r="H4913" s="159"/>
      <c r="I4913" s="159"/>
      <c r="K4913" s="161"/>
      <c r="S4913" s="157"/>
    </row>
    <row r="4914" spans="1:19" s="158" customFormat="1" x14ac:dyDescent="0.2">
      <c r="A4914" s="157"/>
      <c r="E4914" s="159"/>
      <c r="F4914" s="159"/>
      <c r="G4914" s="160"/>
      <c r="H4914" s="159"/>
      <c r="I4914" s="159"/>
      <c r="K4914" s="161"/>
      <c r="S4914" s="157"/>
    </row>
    <row r="4915" spans="1:19" s="158" customFormat="1" x14ac:dyDescent="0.2">
      <c r="A4915" s="157"/>
      <c r="E4915" s="159"/>
      <c r="F4915" s="159"/>
      <c r="G4915" s="160"/>
      <c r="H4915" s="159"/>
      <c r="I4915" s="159"/>
      <c r="K4915" s="161"/>
      <c r="S4915" s="157"/>
    </row>
    <row r="4916" spans="1:19" s="158" customFormat="1" x14ac:dyDescent="0.2">
      <c r="A4916" s="157"/>
      <c r="E4916" s="159"/>
      <c r="F4916" s="159"/>
      <c r="G4916" s="160"/>
      <c r="H4916" s="159"/>
      <c r="I4916" s="159"/>
      <c r="K4916" s="161"/>
      <c r="S4916" s="157"/>
    </row>
    <row r="4917" spans="1:19" s="158" customFormat="1" x14ac:dyDescent="0.2">
      <c r="A4917" s="157"/>
      <c r="E4917" s="159"/>
      <c r="F4917" s="159"/>
      <c r="G4917" s="160"/>
      <c r="H4917" s="159"/>
      <c r="I4917" s="159"/>
      <c r="K4917" s="161"/>
      <c r="S4917" s="157"/>
    </row>
    <row r="4918" spans="1:19" s="158" customFormat="1" x14ac:dyDescent="0.2">
      <c r="A4918" s="157"/>
      <c r="E4918" s="159"/>
      <c r="F4918" s="159"/>
      <c r="G4918" s="160"/>
      <c r="H4918" s="159"/>
      <c r="I4918" s="159"/>
      <c r="K4918" s="161"/>
      <c r="S4918" s="157"/>
    </row>
    <row r="4919" spans="1:19" s="158" customFormat="1" x14ac:dyDescent="0.2">
      <c r="A4919" s="157"/>
      <c r="E4919" s="159"/>
      <c r="F4919" s="159"/>
      <c r="G4919" s="160"/>
      <c r="H4919" s="159"/>
      <c r="I4919" s="159"/>
      <c r="K4919" s="161"/>
      <c r="S4919" s="157"/>
    </row>
    <row r="4920" spans="1:19" s="158" customFormat="1" x14ac:dyDescent="0.2">
      <c r="A4920" s="157"/>
      <c r="E4920" s="159"/>
      <c r="F4920" s="159"/>
      <c r="G4920" s="160"/>
      <c r="H4920" s="159"/>
      <c r="I4920" s="159"/>
      <c r="K4920" s="161"/>
      <c r="S4920" s="157"/>
    </row>
    <row r="4921" spans="1:19" s="158" customFormat="1" x14ac:dyDescent="0.2">
      <c r="A4921" s="157"/>
      <c r="E4921" s="159"/>
      <c r="F4921" s="159"/>
      <c r="G4921" s="160"/>
      <c r="H4921" s="159"/>
      <c r="I4921" s="159"/>
      <c r="K4921" s="161"/>
      <c r="S4921" s="157"/>
    </row>
    <row r="4922" spans="1:19" s="158" customFormat="1" x14ac:dyDescent="0.2">
      <c r="A4922" s="157"/>
      <c r="E4922" s="159"/>
      <c r="F4922" s="159"/>
      <c r="G4922" s="160"/>
      <c r="H4922" s="159"/>
      <c r="I4922" s="159"/>
      <c r="K4922" s="161"/>
      <c r="S4922" s="157"/>
    </row>
    <row r="4923" spans="1:19" s="158" customFormat="1" x14ac:dyDescent="0.2">
      <c r="A4923" s="157"/>
      <c r="E4923" s="159"/>
      <c r="F4923" s="159"/>
      <c r="G4923" s="160"/>
      <c r="H4923" s="159"/>
      <c r="I4923" s="159"/>
      <c r="K4923" s="161"/>
      <c r="S4923" s="157"/>
    </row>
    <row r="4924" spans="1:19" s="158" customFormat="1" x14ac:dyDescent="0.2">
      <c r="A4924" s="157"/>
      <c r="E4924" s="159"/>
      <c r="F4924" s="159"/>
      <c r="G4924" s="160"/>
      <c r="H4924" s="159"/>
      <c r="I4924" s="159"/>
      <c r="K4924" s="161"/>
      <c r="S4924" s="157"/>
    </row>
    <row r="4925" spans="1:19" s="158" customFormat="1" x14ac:dyDescent="0.2">
      <c r="A4925" s="157"/>
      <c r="E4925" s="159"/>
      <c r="F4925" s="159"/>
      <c r="G4925" s="160"/>
      <c r="H4925" s="159"/>
      <c r="I4925" s="159"/>
      <c r="K4925" s="161"/>
      <c r="S4925" s="157"/>
    </row>
    <row r="4926" spans="1:19" s="158" customFormat="1" x14ac:dyDescent="0.2">
      <c r="A4926" s="157"/>
      <c r="E4926" s="159"/>
      <c r="F4926" s="159"/>
      <c r="G4926" s="160"/>
      <c r="H4926" s="159"/>
      <c r="I4926" s="159"/>
      <c r="K4926" s="161"/>
      <c r="S4926" s="157"/>
    </row>
    <row r="4927" spans="1:19" s="158" customFormat="1" x14ac:dyDescent="0.2">
      <c r="A4927" s="157"/>
      <c r="E4927" s="159"/>
      <c r="F4927" s="159"/>
      <c r="G4927" s="160"/>
      <c r="H4927" s="159"/>
      <c r="I4927" s="159"/>
      <c r="K4927" s="161"/>
      <c r="S4927" s="157"/>
    </row>
    <row r="4928" spans="1:19" s="158" customFormat="1" x14ac:dyDescent="0.2">
      <c r="A4928" s="157"/>
      <c r="E4928" s="159"/>
      <c r="F4928" s="159"/>
      <c r="G4928" s="160"/>
      <c r="H4928" s="159"/>
      <c r="I4928" s="159"/>
      <c r="K4928" s="161"/>
      <c r="S4928" s="157"/>
    </row>
    <row r="4929" spans="1:19" s="158" customFormat="1" x14ac:dyDescent="0.2">
      <c r="A4929" s="157"/>
      <c r="E4929" s="159"/>
      <c r="F4929" s="159"/>
      <c r="G4929" s="160"/>
      <c r="H4929" s="159"/>
      <c r="I4929" s="159"/>
      <c r="K4929" s="161"/>
      <c r="S4929" s="157"/>
    </row>
    <row r="4930" spans="1:19" s="158" customFormat="1" x14ac:dyDescent="0.2">
      <c r="A4930" s="157"/>
      <c r="E4930" s="159"/>
      <c r="F4930" s="159"/>
      <c r="G4930" s="160"/>
      <c r="H4930" s="159"/>
      <c r="I4930" s="159"/>
      <c r="K4930" s="161"/>
      <c r="S4930" s="157"/>
    </row>
    <row r="4931" spans="1:19" s="158" customFormat="1" x14ac:dyDescent="0.2">
      <c r="A4931" s="157"/>
      <c r="E4931" s="159"/>
      <c r="F4931" s="159"/>
      <c r="G4931" s="160"/>
      <c r="H4931" s="159"/>
      <c r="I4931" s="159"/>
      <c r="K4931" s="161"/>
      <c r="S4931" s="157"/>
    </row>
    <row r="4932" spans="1:19" s="158" customFormat="1" x14ac:dyDescent="0.2">
      <c r="A4932" s="157"/>
      <c r="E4932" s="159"/>
      <c r="F4932" s="159"/>
      <c r="G4932" s="160"/>
      <c r="H4932" s="159"/>
      <c r="I4932" s="159"/>
      <c r="K4932" s="161"/>
      <c r="S4932" s="157"/>
    </row>
    <row r="4933" spans="1:19" s="158" customFormat="1" x14ac:dyDescent="0.2">
      <c r="A4933" s="157"/>
      <c r="E4933" s="159"/>
      <c r="F4933" s="159"/>
      <c r="G4933" s="160"/>
      <c r="H4933" s="159"/>
      <c r="I4933" s="159"/>
      <c r="K4933" s="161"/>
      <c r="S4933" s="157"/>
    </row>
    <row r="4934" spans="1:19" s="158" customFormat="1" x14ac:dyDescent="0.2">
      <c r="A4934" s="157"/>
      <c r="E4934" s="159"/>
      <c r="F4934" s="159"/>
      <c r="G4934" s="160"/>
      <c r="H4934" s="159"/>
      <c r="I4934" s="159"/>
      <c r="K4934" s="161"/>
      <c r="S4934" s="157"/>
    </row>
    <row r="4935" spans="1:19" s="158" customFormat="1" x14ac:dyDescent="0.2">
      <c r="A4935" s="157"/>
      <c r="E4935" s="159"/>
      <c r="F4935" s="159"/>
      <c r="G4935" s="160"/>
      <c r="H4935" s="159"/>
      <c r="I4935" s="159"/>
      <c r="K4935" s="161"/>
      <c r="S4935" s="157"/>
    </row>
    <row r="4936" spans="1:19" s="158" customFormat="1" x14ac:dyDescent="0.2">
      <c r="A4936" s="157"/>
      <c r="E4936" s="159"/>
      <c r="F4936" s="159"/>
      <c r="G4936" s="160"/>
      <c r="H4936" s="159"/>
      <c r="I4936" s="159"/>
      <c r="K4936" s="161"/>
      <c r="S4936" s="157"/>
    </row>
    <row r="4937" spans="1:19" s="158" customFormat="1" x14ac:dyDescent="0.2">
      <c r="A4937" s="157"/>
      <c r="E4937" s="159"/>
      <c r="F4937" s="159"/>
      <c r="G4937" s="160"/>
      <c r="H4937" s="159"/>
      <c r="I4937" s="159"/>
      <c r="K4937" s="161"/>
      <c r="S4937" s="157"/>
    </row>
    <row r="4938" spans="1:19" s="158" customFormat="1" x14ac:dyDescent="0.2">
      <c r="A4938" s="157"/>
      <c r="E4938" s="159"/>
      <c r="F4938" s="159"/>
      <c r="G4938" s="160"/>
      <c r="H4938" s="159"/>
      <c r="I4938" s="159"/>
      <c r="K4938" s="161"/>
      <c r="S4938" s="157"/>
    </row>
    <row r="4939" spans="1:19" s="158" customFormat="1" x14ac:dyDescent="0.2">
      <c r="A4939" s="157"/>
      <c r="E4939" s="159"/>
      <c r="F4939" s="159"/>
      <c r="G4939" s="160"/>
      <c r="H4939" s="159"/>
      <c r="I4939" s="159"/>
      <c r="K4939" s="161"/>
      <c r="S4939" s="157"/>
    </row>
    <row r="4940" spans="1:19" s="158" customFormat="1" x14ac:dyDescent="0.2">
      <c r="A4940" s="157"/>
      <c r="E4940" s="159"/>
      <c r="F4940" s="159"/>
      <c r="G4940" s="160"/>
      <c r="H4940" s="159"/>
      <c r="I4940" s="159"/>
      <c r="K4940" s="161"/>
      <c r="S4940" s="157"/>
    </row>
    <row r="4941" spans="1:19" s="158" customFormat="1" x14ac:dyDescent="0.2">
      <c r="A4941" s="157"/>
      <c r="E4941" s="159"/>
      <c r="F4941" s="159"/>
      <c r="G4941" s="160"/>
      <c r="H4941" s="159"/>
      <c r="I4941" s="159"/>
      <c r="K4941" s="161"/>
      <c r="S4941" s="157"/>
    </row>
    <row r="4942" spans="1:19" s="158" customFormat="1" x14ac:dyDescent="0.2">
      <c r="A4942" s="157"/>
      <c r="E4942" s="159"/>
      <c r="F4942" s="159"/>
      <c r="G4942" s="160"/>
      <c r="H4942" s="159"/>
      <c r="I4942" s="159"/>
      <c r="K4942" s="161"/>
      <c r="S4942" s="157"/>
    </row>
    <row r="4943" spans="1:19" s="158" customFormat="1" x14ac:dyDescent="0.2">
      <c r="A4943" s="157"/>
      <c r="E4943" s="159"/>
      <c r="F4943" s="159"/>
      <c r="G4943" s="160"/>
      <c r="H4943" s="159"/>
      <c r="I4943" s="159"/>
      <c r="K4943" s="161"/>
      <c r="S4943" s="157"/>
    </row>
    <row r="4944" spans="1:19" s="158" customFormat="1" x14ac:dyDescent="0.2">
      <c r="A4944" s="157"/>
      <c r="E4944" s="159"/>
      <c r="F4944" s="159"/>
      <c r="G4944" s="160"/>
      <c r="H4944" s="159"/>
      <c r="I4944" s="159"/>
      <c r="K4944" s="161"/>
      <c r="S4944" s="157"/>
    </row>
    <row r="4945" spans="1:19" s="158" customFormat="1" x14ac:dyDescent="0.2">
      <c r="A4945" s="157"/>
      <c r="E4945" s="159"/>
      <c r="F4945" s="159"/>
      <c r="G4945" s="160"/>
      <c r="H4945" s="159"/>
      <c r="I4945" s="159"/>
      <c r="K4945" s="161"/>
      <c r="S4945" s="157"/>
    </row>
    <row r="4946" spans="1:19" s="158" customFormat="1" x14ac:dyDescent="0.2">
      <c r="A4946" s="157"/>
      <c r="E4946" s="159"/>
      <c r="F4946" s="159"/>
      <c r="G4946" s="160"/>
      <c r="H4946" s="159"/>
      <c r="I4946" s="159"/>
      <c r="K4946" s="161"/>
      <c r="S4946" s="157"/>
    </row>
    <row r="4947" spans="1:19" s="158" customFormat="1" x14ac:dyDescent="0.2">
      <c r="A4947" s="157"/>
      <c r="E4947" s="159"/>
      <c r="F4947" s="159"/>
      <c r="G4947" s="160"/>
      <c r="H4947" s="159"/>
      <c r="I4947" s="159"/>
      <c r="K4947" s="161"/>
      <c r="S4947" s="157"/>
    </row>
    <row r="4948" spans="1:19" s="158" customFormat="1" x14ac:dyDescent="0.2">
      <c r="A4948" s="157"/>
      <c r="E4948" s="159"/>
      <c r="F4948" s="159"/>
      <c r="G4948" s="160"/>
      <c r="H4948" s="159"/>
      <c r="I4948" s="159"/>
      <c r="K4948" s="161"/>
      <c r="S4948" s="157"/>
    </row>
    <row r="4949" spans="1:19" s="158" customFormat="1" x14ac:dyDescent="0.2">
      <c r="A4949" s="157"/>
      <c r="E4949" s="159"/>
      <c r="F4949" s="159"/>
      <c r="G4949" s="160"/>
      <c r="H4949" s="159"/>
      <c r="I4949" s="159"/>
      <c r="K4949" s="161"/>
      <c r="S4949" s="157"/>
    </row>
    <row r="4950" spans="1:19" s="158" customFormat="1" x14ac:dyDescent="0.2">
      <c r="A4950" s="157"/>
      <c r="E4950" s="159"/>
      <c r="F4950" s="159"/>
      <c r="G4950" s="160"/>
      <c r="H4950" s="159"/>
      <c r="I4950" s="159"/>
      <c r="K4950" s="161"/>
      <c r="S4950" s="157"/>
    </row>
    <row r="4951" spans="1:19" s="158" customFormat="1" x14ac:dyDescent="0.2">
      <c r="A4951" s="157"/>
      <c r="E4951" s="159"/>
      <c r="F4951" s="159"/>
      <c r="G4951" s="160"/>
      <c r="H4951" s="159"/>
      <c r="I4951" s="159"/>
      <c r="K4951" s="161"/>
      <c r="S4951" s="157"/>
    </row>
    <row r="4952" spans="1:19" s="158" customFormat="1" x14ac:dyDescent="0.2">
      <c r="A4952" s="157"/>
      <c r="E4952" s="159"/>
      <c r="F4952" s="159"/>
      <c r="G4952" s="160"/>
      <c r="H4952" s="159"/>
      <c r="I4952" s="159"/>
      <c r="K4952" s="161"/>
      <c r="S4952" s="157"/>
    </row>
    <row r="4953" spans="1:19" s="158" customFormat="1" x14ac:dyDescent="0.2">
      <c r="A4953" s="157"/>
      <c r="E4953" s="159"/>
      <c r="F4953" s="159"/>
      <c r="G4953" s="160"/>
      <c r="H4953" s="159"/>
      <c r="I4953" s="159"/>
      <c r="K4953" s="161"/>
      <c r="S4953" s="157"/>
    </row>
    <row r="4954" spans="1:19" s="158" customFormat="1" x14ac:dyDescent="0.2">
      <c r="A4954" s="157"/>
      <c r="E4954" s="159"/>
      <c r="F4954" s="159"/>
      <c r="G4954" s="160"/>
      <c r="H4954" s="159"/>
      <c r="I4954" s="159"/>
      <c r="K4954" s="161"/>
      <c r="S4954" s="157"/>
    </row>
    <row r="4955" spans="1:19" s="158" customFormat="1" x14ac:dyDescent="0.2">
      <c r="A4955" s="157"/>
      <c r="E4955" s="159"/>
      <c r="F4955" s="159"/>
      <c r="G4955" s="160"/>
      <c r="H4955" s="159"/>
      <c r="I4955" s="159"/>
      <c r="K4955" s="161"/>
      <c r="S4955" s="157"/>
    </row>
    <row r="4956" spans="1:19" s="158" customFormat="1" x14ac:dyDescent="0.2">
      <c r="A4956" s="157"/>
      <c r="E4956" s="159"/>
      <c r="F4956" s="159"/>
      <c r="G4956" s="160"/>
      <c r="H4956" s="159"/>
      <c r="I4956" s="159"/>
      <c r="K4956" s="161"/>
      <c r="S4956" s="157"/>
    </row>
    <row r="4957" spans="1:19" s="158" customFormat="1" x14ac:dyDescent="0.2">
      <c r="A4957" s="157"/>
      <c r="E4957" s="159"/>
      <c r="F4957" s="159"/>
      <c r="G4957" s="160"/>
      <c r="H4957" s="159"/>
      <c r="I4957" s="159"/>
      <c r="K4957" s="161"/>
      <c r="S4957" s="157"/>
    </row>
    <row r="4958" spans="1:19" s="158" customFormat="1" x14ac:dyDescent="0.2">
      <c r="A4958" s="157"/>
      <c r="E4958" s="159"/>
      <c r="F4958" s="159"/>
      <c r="G4958" s="160"/>
      <c r="H4958" s="159"/>
      <c r="I4958" s="159"/>
      <c r="K4958" s="161"/>
      <c r="S4958" s="157"/>
    </row>
    <row r="4959" spans="1:19" s="158" customFormat="1" x14ac:dyDescent="0.2">
      <c r="A4959" s="157"/>
      <c r="E4959" s="159"/>
      <c r="F4959" s="159"/>
      <c r="G4959" s="160"/>
      <c r="H4959" s="159"/>
      <c r="I4959" s="159"/>
      <c r="K4959" s="161"/>
      <c r="S4959" s="157"/>
    </row>
    <row r="4960" spans="1:19" s="158" customFormat="1" x14ac:dyDescent="0.2">
      <c r="A4960" s="157"/>
      <c r="E4960" s="159"/>
      <c r="F4960" s="159"/>
      <c r="G4960" s="160"/>
      <c r="H4960" s="159"/>
      <c r="I4960" s="159"/>
      <c r="K4960" s="161"/>
      <c r="S4960" s="157"/>
    </row>
    <row r="4961" spans="1:19" s="158" customFormat="1" x14ac:dyDescent="0.2">
      <c r="A4961" s="157"/>
      <c r="E4961" s="159"/>
      <c r="F4961" s="159"/>
      <c r="G4961" s="160"/>
      <c r="H4961" s="159"/>
      <c r="I4961" s="159"/>
      <c r="K4961" s="161"/>
      <c r="S4961" s="157"/>
    </row>
    <row r="4962" spans="1:19" s="158" customFormat="1" x14ac:dyDescent="0.2">
      <c r="A4962" s="157"/>
      <c r="E4962" s="159"/>
      <c r="F4962" s="159"/>
      <c r="G4962" s="160"/>
      <c r="H4962" s="159"/>
      <c r="I4962" s="159"/>
      <c r="K4962" s="161"/>
      <c r="S4962" s="157"/>
    </row>
    <row r="4963" spans="1:19" s="158" customFormat="1" x14ac:dyDescent="0.2">
      <c r="A4963" s="157"/>
      <c r="E4963" s="159"/>
      <c r="F4963" s="159"/>
      <c r="G4963" s="160"/>
      <c r="H4963" s="159"/>
      <c r="I4963" s="159"/>
      <c r="K4963" s="161"/>
      <c r="S4963" s="157"/>
    </row>
    <row r="4964" spans="1:19" s="158" customFormat="1" x14ac:dyDescent="0.2">
      <c r="A4964" s="157"/>
      <c r="E4964" s="159"/>
      <c r="F4964" s="159"/>
      <c r="G4964" s="160"/>
      <c r="H4964" s="159"/>
      <c r="I4964" s="159"/>
      <c r="K4964" s="161"/>
      <c r="S4964" s="157"/>
    </row>
    <row r="4965" spans="1:19" s="158" customFormat="1" x14ac:dyDescent="0.2">
      <c r="A4965" s="157"/>
      <c r="E4965" s="159"/>
      <c r="F4965" s="159"/>
      <c r="G4965" s="160"/>
      <c r="H4965" s="159"/>
      <c r="I4965" s="159"/>
      <c r="K4965" s="161"/>
      <c r="S4965" s="157"/>
    </row>
    <row r="4966" spans="1:19" s="158" customFormat="1" x14ac:dyDescent="0.2">
      <c r="A4966" s="157"/>
      <c r="E4966" s="159"/>
      <c r="F4966" s="159"/>
      <c r="G4966" s="160"/>
      <c r="H4966" s="159"/>
      <c r="I4966" s="159"/>
      <c r="K4966" s="161"/>
      <c r="S4966" s="157"/>
    </row>
    <row r="4967" spans="1:19" s="158" customFormat="1" x14ac:dyDescent="0.2">
      <c r="A4967" s="157"/>
      <c r="E4967" s="159"/>
      <c r="F4967" s="159"/>
      <c r="G4967" s="160"/>
      <c r="H4967" s="159"/>
      <c r="I4967" s="159"/>
      <c r="K4967" s="161"/>
      <c r="S4967" s="157"/>
    </row>
    <row r="4968" spans="1:19" s="158" customFormat="1" x14ac:dyDescent="0.2">
      <c r="A4968" s="157"/>
      <c r="E4968" s="159"/>
      <c r="F4968" s="159"/>
      <c r="G4968" s="160"/>
      <c r="H4968" s="159"/>
      <c r="I4968" s="159"/>
      <c r="K4968" s="161"/>
      <c r="S4968" s="157"/>
    </row>
    <row r="4969" spans="1:19" s="158" customFormat="1" x14ac:dyDescent="0.2">
      <c r="A4969" s="157"/>
      <c r="E4969" s="159"/>
      <c r="F4969" s="159"/>
      <c r="G4969" s="160"/>
      <c r="H4969" s="159"/>
      <c r="I4969" s="159"/>
      <c r="K4969" s="161"/>
      <c r="S4969" s="157"/>
    </row>
    <row r="4970" spans="1:19" s="158" customFormat="1" x14ac:dyDescent="0.2">
      <c r="A4970" s="157"/>
      <c r="E4970" s="159"/>
      <c r="F4970" s="159"/>
      <c r="G4970" s="160"/>
      <c r="H4970" s="159"/>
      <c r="I4970" s="159"/>
      <c r="K4970" s="161"/>
      <c r="S4970" s="157"/>
    </row>
    <row r="4971" spans="1:19" s="158" customFormat="1" x14ac:dyDescent="0.2">
      <c r="A4971" s="157"/>
      <c r="E4971" s="159"/>
      <c r="F4971" s="159"/>
      <c r="G4971" s="160"/>
      <c r="H4971" s="159"/>
      <c r="I4971" s="159"/>
      <c r="K4971" s="161"/>
      <c r="S4971" s="157"/>
    </row>
    <row r="4972" spans="1:19" s="158" customFormat="1" x14ac:dyDescent="0.2">
      <c r="A4972" s="157"/>
      <c r="E4972" s="159"/>
      <c r="F4972" s="159"/>
      <c r="G4972" s="160"/>
      <c r="H4972" s="159"/>
      <c r="I4972" s="159"/>
      <c r="K4972" s="161"/>
      <c r="S4972" s="157"/>
    </row>
    <row r="4973" spans="1:19" s="158" customFormat="1" x14ac:dyDescent="0.2">
      <c r="A4973" s="157"/>
      <c r="E4973" s="159"/>
      <c r="F4973" s="159"/>
      <c r="G4973" s="160"/>
      <c r="H4973" s="159"/>
      <c r="I4973" s="159"/>
      <c r="K4973" s="161"/>
      <c r="S4973" s="157"/>
    </row>
    <row r="4974" spans="1:19" s="158" customFormat="1" x14ac:dyDescent="0.2">
      <c r="A4974" s="157"/>
      <c r="E4974" s="159"/>
      <c r="F4974" s="159"/>
      <c r="G4974" s="160"/>
      <c r="H4974" s="159"/>
      <c r="I4974" s="159"/>
      <c r="K4974" s="161"/>
      <c r="S4974" s="157"/>
    </row>
    <row r="4975" spans="1:19" s="158" customFormat="1" x14ac:dyDescent="0.2">
      <c r="A4975" s="157"/>
      <c r="E4975" s="159"/>
      <c r="F4975" s="159"/>
      <c r="G4975" s="160"/>
      <c r="H4975" s="159"/>
      <c r="I4975" s="159"/>
      <c r="K4975" s="161"/>
      <c r="S4975" s="157"/>
    </row>
    <row r="4976" spans="1:19" s="158" customFormat="1" x14ac:dyDescent="0.2">
      <c r="A4976" s="157"/>
      <c r="E4976" s="159"/>
      <c r="F4976" s="159"/>
      <c r="G4976" s="160"/>
      <c r="H4976" s="159"/>
      <c r="I4976" s="159"/>
      <c r="K4976" s="161"/>
      <c r="S4976" s="157"/>
    </row>
    <row r="4977" spans="1:19" s="158" customFormat="1" x14ac:dyDescent="0.2">
      <c r="A4977" s="157"/>
      <c r="E4977" s="159"/>
      <c r="F4977" s="159"/>
      <c r="G4977" s="160"/>
      <c r="H4977" s="159"/>
      <c r="I4977" s="159"/>
      <c r="K4977" s="161"/>
      <c r="S4977" s="157"/>
    </row>
    <row r="4978" spans="1:19" s="158" customFormat="1" x14ac:dyDescent="0.2">
      <c r="A4978" s="157"/>
      <c r="E4978" s="159"/>
      <c r="F4978" s="159"/>
      <c r="G4978" s="160"/>
      <c r="H4978" s="159"/>
      <c r="I4978" s="159"/>
      <c r="K4978" s="161"/>
      <c r="S4978" s="157"/>
    </row>
    <row r="4979" spans="1:19" s="158" customFormat="1" x14ac:dyDescent="0.2">
      <c r="A4979" s="157"/>
      <c r="E4979" s="159"/>
      <c r="F4979" s="159"/>
      <c r="G4979" s="160"/>
      <c r="H4979" s="159"/>
      <c r="I4979" s="159"/>
      <c r="K4979" s="161"/>
      <c r="S4979" s="157"/>
    </row>
    <row r="4980" spans="1:19" s="158" customFormat="1" x14ac:dyDescent="0.2">
      <c r="A4980" s="157"/>
      <c r="E4980" s="159"/>
      <c r="F4980" s="159"/>
      <c r="G4980" s="160"/>
      <c r="H4980" s="159"/>
      <c r="I4980" s="159"/>
      <c r="K4980" s="161"/>
      <c r="S4980" s="157"/>
    </row>
    <row r="4981" spans="1:19" s="158" customFormat="1" x14ac:dyDescent="0.2">
      <c r="A4981" s="157"/>
      <c r="E4981" s="159"/>
      <c r="F4981" s="159"/>
      <c r="G4981" s="160"/>
      <c r="H4981" s="159"/>
      <c r="I4981" s="159"/>
      <c r="K4981" s="161"/>
      <c r="S4981" s="157"/>
    </row>
    <row r="4982" spans="1:19" s="158" customFormat="1" x14ac:dyDescent="0.2">
      <c r="A4982" s="157"/>
      <c r="E4982" s="159"/>
      <c r="F4982" s="159"/>
      <c r="G4982" s="160"/>
      <c r="H4982" s="159"/>
      <c r="I4982" s="159"/>
      <c r="K4982" s="161"/>
      <c r="S4982" s="157"/>
    </row>
    <row r="4983" spans="1:19" s="158" customFormat="1" x14ac:dyDescent="0.2">
      <c r="A4983" s="157"/>
      <c r="E4983" s="159"/>
      <c r="F4983" s="159"/>
      <c r="G4983" s="160"/>
      <c r="H4983" s="159"/>
      <c r="I4983" s="159"/>
      <c r="K4983" s="161"/>
      <c r="S4983" s="157"/>
    </row>
    <row r="4984" spans="1:19" s="158" customFormat="1" x14ac:dyDescent="0.2">
      <c r="A4984" s="157"/>
      <c r="E4984" s="159"/>
      <c r="F4984" s="159"/>
      <c r="G4984" s="160"/>
      <c r="H4984" s="159"/>
      <c r="I4984" s="159"/>
      <c r="K4984" s="161"/>
      <c r="S4984" s="157"/>
    </row>
    <row r="4985" spans="1:19" s="158" customFormat="1" x14ac:dyDescent="0.2">
      <c r="A4985" s="157"/>
      <c r="E4985" s="159"/>
      <c r="F4985" s="159"/>
      <c r="G4985" s="160"/>
      <c r="H4985" s="159"/>
      <c r="I4985" s="159"/>
      <c r="K4985" s="161"/>
      <c r="S4985" s="157"/>
    </row>
    <row r="4986" spans="1:19" s="158" customFormat="1" x14ac:dyDescent="0.2">
      <c r="A4986" s="157"/>
      <c r="E4986" s="159"/>
      <c r="F4986" s="159"/>
      <c r="G4986" s="160"/>
      <c r="H4986" s="159"/>
      <c r="I4986" s="159"/>
      <c r="K4986" s="161"/>
      <c r="S4986" s="157"/>
    </row>
    <row r="4987" spans="1:19" s="158" customFormat="1" x14ac:dyDescent="0.2">
      <c r="A4987" s="157"/>
      <c r="E4987" s="159"/>
      <c r="F4987" s="159"/>
      <c r="G4987" s="160"/>
      <c r="H4987" s="159"/>
      <c r="I4987" s="159"/>
      <c r="K4987" s="161"/>
      <c r="S4987" s="157"/>
    </row>
    <row r="4988" spans="1:19" s="158" customFormat="1" x14ac:dyDescent="0.2">
      <c r="A4988" s="157"/>
      <c r="E4988" s="159"/>
      <c r="F4988" s="159"/>
      <c r="G4988" s="160"/>
      <c r="H4988" s="159"/>
      <c r="I4988" s="159"/>
      <c r="K4988" s="161"/>
      <c r="S4988" s="157"/>
    </row>
    <row r="4989" spans="1:19" s="158" customFormat="1" x14ac:dyDescent="0.2">
      <c r="A4989" s="157"/>
      <c r="E4989" s="159"/>
      <c r="F4989" s="159"/>
      <c r="G4989" s="160"/>
      <c r="H4989" s="159"/>
      <c r="I4989" s="159"/>
      <c r="K4989" s="161"/>
      <c r="S4989" s="157"/>
    </row>
    <row r="4990" spans="1:19" s="158" customFormat="1" x14ac:dyDescent="0.2">
      <c r="A4990" s="157"/>
      <c r="E4990" s="159"/>
      <c r="F4990" s="159"/>
      <c r="G4990" s="160"/>
      <c r="H4990" s="159"/>
      <c r="I4990" s="159"/>
      <c r="K4990" s="161"/>
      <c r="S4990" s="157"/>
    </row>
    <row r="4991" spans="1:19" s="158" customFormat="1" x14ac:dyDescent="0.2">
      <c r="A4991" s="157"/>
      <c r="E4991" s="159"/>
      <c r="F4991" s="159"/>
      <c r="G4991" s="160"/>
      <c r="H4991" s="159"/>
      <c r="I4991" s="159"/>
      <c r="K4991" s="161"/>
      <c r="S4991" s="157"/>
    </row>
    <row r="4992" spans="1:19" s="158" customFormat="1" x14ac:dyDescent="0.2">
      <c r="A4992" s="157"/>
      <c r="E4992" s="159"/>
      <c r="F4992" s="159"/>
      <c r="G4992" s="160"/>
      <c r="H4992" s="159"/>
      <c r="I4992" s="159"/>
      <c r="K4992" s="161"/>
      <c r="S4992" s="157"/>
    </row>
    <row r="4993" spans="1:19" s="158" customFormat="1" x14ac:dyDescent="0.2">
      <c r="A4993" s="157"/>
      <c r="E4993" s="159"/>
      <c r="F4993" s="159"/>
      <c r="G4993" s="160"/>
      <c r="H4993" s="159"/>
      <c r="I4993" s="159"/>
      <c r="K4993" s="161"/>
      <c r="S4993" s="157"/>
    </row>
    <row r="4994" spans="1:19" s="158" customFormat="1" x14ac:dyDescent="0.2">
      <c r="A4994" s="157"/>
      <c r="E4994" s="159"/>
      <c r="F4994" s="159"/>
      <c r="G4994" s="160"/>
      <c r="H4994" s="159"/>
      <c r="I4994" s="159"/>
      <c r="K4994" s="161"/>
      <c r="S4994" s="157"/>
    </row>
    <row r="4995" spans="1:19" s="158" customFormat="1" x14ac:dyDescent="0.2">
      <c r="A4995" s="157"/>
      <c r="E4995" s="159"/>
      <c r="F4995" s="159"/>
      <c r="G4995" s="160"/>
      <c r="H4995" s="159"/>
      <c r="I4995" s="159"/>
      <c r="K4995" s="161"/>
      <c r="S4995" s="157"/>
    </row>
    <row r="4996" spans="1:19" s="158" customFormat="1" x14ac:dyDescent="0.2">
      <c r="A4996" s="157"/>
      <c r="E4996" s="159"/>
      <c r="F4996" s="159"/>
      <c r="G4996" s="160"/>
      <c r="H4996" s="159"/>
      <c r="I4996" s="159"/>
      <c r="K4996" s="161"/>
      <c r="S4996" s="157"/>
    </row>
    <row r="4997" spans="1:19" s="158" customFormat="1" x14ac:dyDescent="0.2">
      <c r="A4997" s="157"/>
      <c r="E4997" s="159"/>
      <c r="F4997" s="159"/>
      <c r="G4997" s="160"/>
      <c r="H4997" s="159"/>
      <c r="I4997" s="159"/>
      <c r="K4997" s="161"/>
      <c r="S4997" s="157"/>
    </row>
    <row r="4998" spans="1:19" s="158" customFormat="1" x14ac:dyDescent="0.2">
      <c r="A4998" s="157"/>
      <c r="E4998" s="159"/>
      <c r="F4998" s="159"/>
      <c r="G4998" s="160"/>
      <c r="H4998" s="159"/>
      <c r="I4998" s="159"/>
      <c r="K4998" s="161"/>
      <c r="S4998" s="157"/>
    </row>
    <row r="4999" spans="1:19" s="158" customFormat="1" x14ac:dyDescent="0.2">
      <c r="A4999" s="157"/>
      <c r="E4999" s="159"/>
      <c r="F4999" s="159"/>
      <c r="G4999" s="160"/>
      <c r="H4999" s="159"/>
      <c r="I4999" s="159"/>
      <c r="K4999" s="161"/>
      <c r="S4999" s="157"/>
    </row>
    <row r="5000" spans="1:19" s="158" customFormat="1" x14ac:dyDescent="0.2">
      <c r="A5000" s="157"/>
      <c r="E5000" s="159"/>
      <c r="F5000" s="159"/>
      <c r="G5000" s="160"/>
      <c r="H5000" s="159"/>
      <c r="I5000" s="159"/>
      <c r="K5000" s="161"/>
      <c r="S5000" s="157"/>
    </row>
    <row r="5001" spans="1:19" s="158" customFormat="1" x14ac:dyDescent="0.2">
      <c r="A5001" s="157"/>
      <c r="E5001" s="159"/>
      <c r="F5001" s="159"/>
      <c r="G5001" s="160"/>
      <c r="H5001" s="159"/>
      <c r="I5001" s="159"/>
      <c r="K5001" s="161"/>
      <c r="S5001" s="157"/>
    </row>
    <row r="5002" spans="1:19" s="158" customFormat="1" x14ac:dyDescent="0.2">
      <c r="A5002" s="157"/>
      <c r="E5002" s="159"/>
      <c r="F5002" s="159"/>
      <c r="G5002" s="160"/>
      <c r="H5002" s="159"/>
      <c r="I5002" s="159"/>
      <c r="K5002" s="161"/>
      <c r="S5002" s="157"/>
    </row>
    <row r="5003" spans="1:19" s="158" customFormat="1" x14ac:dyDescent="0.2">
      <c r="A5003" s="157"/>
      <c r="E5003" s="159"/>
      <c r="F5003" s="159"/>
      <c r="G5003" s="160"/>
      <c r="H5003" s="159"/>
      <c r="I5003" s="159"/>
      <c r="K5003" s="161"/>
      <c r="S5003" s="157"/>
    </row>
    <row r="5004" spans="1:19" s="158" customFormat="1" x14ac:dyDescent="0.2">
      <c r="A5004" s="157"/>
      <c r="E5004" s="159"/>
      <c r="F5004" s="159"/>
      <c r="G5004" s="160"/>
      <c r="H5004" s="159"/>
      <c r="I5004" s="159"/>
      <c r="K5004" s="161"/>
      <c r="S5004" s="157"/>
    </row>
    <row r="5005" spans="1:19" s="158" customFormat="1" x14ac:dyDescent="0.2">
      <c r="A5005" s="157"/>
      <c r="E5005" s="159"/>
      <c r="F5005" s="159"/>
      <c r="G5005" s="160"/>
      <c r="H5005" s="159"/>
      <c r="I5005" s="159"/>
      <c r="K5005" s="161"/>
      <c r="S5005" s="157"/>
    </row>
    <row r="5006" spans="1:19" s="158" customFormat="1" x14ac:dyDescent="0.2">
      <c r="A5006" s="157"/>
      <c r="E5006" s="159"/>
      <c r="F5006" s="159"/>
      <c r="G5006" s="160"/>
      <c r="H5006" s="159"/>
      <c r="I5006" s="159"/>
      <c r="K5006" s="161"/>
      <c r="S5006" s="157"/>
    </row>
    <row r="5007" spans="1:19" s="158" customFormat="1" x14ac:dyDescent="0.2">
      <c r="A5007" s="157"/>
      <c r="E5007" s="159"/>
      <c r="F5007" s="159"/>
      <c r="G5007" s="160"/>
      <c r="H5007" s="159"/>
      <c r="I5007" s="159"/>
      <c r="K5007" s="161"/>
      <c r="S5007" s="157"/>
    </row>
    <row r="5008" spans="1:19" s="158" customFormat="1" x14ac:dyDescent="0.2">
      <c r="A5008" s="157"/>
      <c r="E5008" s="159"/>
      <c r="F5008" s="159"/>
      <c r="G5008" s="160"/>
      <c r="H5008" s="159"/>
      <c r="I5008" s="159"/>
      <c r="K5008" s="161"/>
      <c r="S5008" s="157"/>
    </row>
    <row r="5009" spans="1:19" s="158" customFormat="1" x14ac:dyDescent="0.2">
      <c r="A5009" s="157"/>
      <c r="E5009" s="159"/>
      <c r="F5009" s="159"/>
      <c r="G5009" s="160"/>
      <c r="H5009" s="159"/>
      <c r="I5009" s="159"/>
      <c r="K5009" s="161"/>
      <c r="S5009" s="157"/>
    </row>
    <row r="5010" spans="1:19" s="158" customFormat="1" x14ac:dyDescent="0.2">
      <c r="A5010" s="157"/>
      <c r="E5010" s="159"/>
      <c r="F5010" s="159"/>
      <c r="G5010" s="160"/>
      <c r="H5010" s="159"/>
      <c r="I5010" s="159"/>
      <c r="K5010" s="161"/>
      <c r="S5010" s="157"/>
    </row>
    <row r="5011" spans="1:19" s="158" customFormat="1" x14ac:dyDescent="0.2">
      <c r="A5011" s="157"/>
      <c r="E5011" s="159"/>
      <c r="F5011" s="159"/>
      <c r="G5011" s="160"/>
      <c r="H5011" s="159"/>
      <c r="I5011" s="159"/>
      <c r="K5011" s="161"/>
      <c r="S5011" s="157"/>
    </row>
    <row r="5012" spans="1:19" s="158" customFormat="1" x14ac:dyDescent="0.2">
      <c r="A5012" s="157"/>
      <c r="E5012" s="159"/>
      <c r="F5012" s="159"/>
      <c r="G5012" s="160"/>
      <c r="H5012" s="159"/>
      <c r="I5012" s="159"/>
      <c r="K5012" s="161"/>
      <c r="S5012" s="157"/>
    </row>
    <row r="5013" spans="1:19" s="158" customFormat="1" x14ac:dyDescent="0.2">
      <c r="A5013" s="157"/>
      <c r="E5013" s="159"/>
      <c r="F5013" s="159"/>
      <c r="G5013" s="160"/>
      <c r="H5013" s="159"/>
      <c r="I5013" s="159"/>
      <c r="K5013" s="161"/>
      <c r="S5013" s="157"/>
    </row>
    <row r="5014" spans="1:19" s="158" customFormat="1" x14ac:dyDescent="0.2">
      <c r="A5014" s="157"/>
      <c r="E5014" s="159"/>
      <c r="F5014" s="159"/>
      <c r="G5014" s="160"/>
      <c r="H5014" s="159"/>
      <c r="I5014" s="159"/>
      <c r="K5014" s="161"/>
      <c r="S5014" s="157"/>
    </row>
    <row r="5015" spans="1:19" s="158" customFormat="1" x14ac:dyDescent="0.2">
      <c r="A5015" s="157"/>
      <c r="E5015" s="159"/>
      <c r="F5015" s="159"/>
      <c r="G5015" s="160"/>
      <c r="H5015" s="159"/>
      <c r="I5015" s="159"/>
      <c r="K5015" s="161"/>
      <c r="S5015" s="157"/>
    </row>
    <row r="5016" spans="1:19" s="158" customFormat="1" x14ac:dyDescent="0.2">
      <c r="A5016" s="157"/>
      <c r="E5016" s="159"/>
      <c r="F5016" s="159"/>
      <c r="G5016" s="160"/>
      <c r="H5016" s="159"/>
      <c r="I5016" s="159"/>
      <c r="K5016" s="161"/>
      <c r="S5016" s="157"/>
    </row>
    <row r="5017" spans="1:19" s="158" customFormat="1" x14ac:dyDescent="0.2">
      <c r="A5017" s="157"/>
      <c r="E5017" s="159"/>
      <c r="F5017" s="159"/>
      <c r="G5017" s="160"/>
      <c r="H5017" s="159"/>
      <c r="I5017" s="159"/>
      <c r="K5017" s="161"/>
      <c r="S5017" s="157"/>
    </row>
    <row r="5018" spans="1:19" s="158" customFormat="1" x14ac:dyDescent="0.2">
      <c r="A5018" s="157"/>
      <c r="E5018" s="159"/>
      <c r="F5018" s="159"/>
      <c r="G5018" s="160"/>
      <c r="H5018" s="159"/>
      <c r="I5018" s="159"/>
      <c r="K5018" s="161"/>
      <c r="S5018" s="157"/>
    </row>
    <row r="5019" spans="1:19" s="158" customFormat="1" x14ac:dyDescent="0.2">
      <c r="A5019" s="157"/>
      <c r="E5019" s="159"/>
      <c r="F5019" s="159"/>
      <c r="G5019" s="160"/>
      <c r="H5019" s="159"/>
      <c r="I5019" s="159"/>
      <c r="K5019" s="161"/>
      <c r="S5019" s="157"/>
    </row>
    <row r="5020" spans="1:19" s="158" customFormat="1" x14ac:dyDescent="0.2">
      <c r="A5020" s="157"/>
      <c r="E5020" s="159"/>
      <c r="F5020" s="159"/>
      <c r="G5020" s="160"/>
      <c r="H5020" s="159"/>
      <c r="I5020" s="159"/>
      <c r="K5020" s="161"/>
      <c r="S5020" s="157"/>
    </row>
    <row r="5021" spans="1:19" s="158" customFormat="1" x14ac:dyDescent="0.2">
      <c r="A5021" s="157"/>
      <c r="E5021" s="159"/>
      <c r="F5021" s="159"/>
      <c r="G5021" s="160"/>
      <c r="H5021" s="159"/>
      <c r="I5021" s="159"/>
      <c r="K5021" s="161"/>
      <c r="S5021" s="157"/>
    </row>
    <row r="5022" spans="1:19" s="158" customFormat="1" x14ac:dyDescent="0.2">
      <c r="A5022" s="157"/>
      <c r="E5022" s="159"/>
      <c r="F5022" s="159"/>
      <c r="G5022" s="160"/>
      <c r="H5022" s="159"/>
      <c r="I5022" s="159"/>
      <c r="K5022" s="161"/>
      <c r="S5022" s="157"/>
    </row>
    <row r="5023" spans="1:19" s="158" customFormat="1" x14ac:dyDescent="0.2">
      <c r="A5023" s="157"/>
      <c r="E5023" s="159"/>
      <c r="F5023" s="159"/>
      <c r="G5023" s="160"/>
      <c r="H5023" s="159"/>
      <c r="I5023" s="159"/>
      <c r="K5023" s="161"/>
      <c r="S5023" s="157"/>
    </row>
    <row r="5024" spans="1:19" s="158" customFormat="1" x14ac:dyDescent="0.2">
      <c r="A5024" s="157"/>
      <c r="E5024" s="159"/>
      <c r="F5024" s="159"/>
      <c r="G5024" s="160"/>
      <c r="H5024" s="159"/>
      <c r="I5024" s="159"/>
      <c r="K5024" s="161"/>
      <c r="S5024" s="157"/>
    </row>
    <row r="5025" spans="1:19" s="158" customFormat="1" x14ac:dyDescent="0.2">
      <c r="A5025" s="157"/>
      <c r="E5025" s="159"/>
      <c r="F5025" s="159"/>
      <c r="G5025" s="160"/>
      <c r="H5025" s="159"/>
      <c r="I5025" s="159"/>
      <c r="K5025" s="161"/>
      <c r="S5025" s="157"/>
    </row>
    <row r="5026" spans="1:19" s="158" customFormat="1" x14ac:dyDescent="0.2">
      <c r="A5026" s="157"/>
      <c r="E5026" s="159"/>
      <c r="F5026" s="159"/>
      <c r="G5026" s="160"/>
      <c r="H5026" s="159"/>
      <c r="I5026" s="159"/>
      <c r="K5026" s="161"/>
      <c r="S5026" s="157"/>
    </row>
    <row r="5027" spans="1:19" s="158" customFormat="1" x14ac:dyDescent="0.2">
      <c r="A5027" s="157"/>
      <c r="E5027" s="159"/>
      <c r="F5027" s="159"/>
      <c r="G5027" s="160"/>
      <c r="H5027" s="159"/>
      <c r="I5027" s="159"/>
      <c r="K5027" s="161"/>
      <c r="S5027" s="157"/>
    </row>
    <row r="5028" spans="1:19" s="158" customFormat="1" x14ac:dyDescent="0.2">
      <c r="A5028" s="157"/>
      <c r="E5028" s="159"/>
      <c r="F5028" s="159"/>
      <c r="G5028" s="160"/>
      <c r="H5028" s="159"/>
      <c r="I5028" s="159"/>
      <c r="K5028" s="161"/>
      <c r="S5028" s="157"/>
    </row>
    <row r="5029" spans="1:19" s="158" customFormat="1" x14ac:dyDescent="0.2">
      <c r="A5029" s="157"/>
      <c r="E5029" s="159"/>
      <c r="F5029" s="159"/>
      <c r="G5029" s="160"/>
      <c r="H5029" s="159"/>
      <c r="I5029" s="159"/>
      <c r="K5029" s="161"/>
      <c r="S5029" s="157"/>
    </row>
    <row r="5030" spans="1:19" s="158" customFormat="1" x14ac:dyDescent="0.2">
      <c r="A5030" s="157"/>
      <c r="E5030" s="159"/>
      <c r="F5030" s="159"/>
      <c r="G5030" s="160"/>
      <c r="H5030" s="159"/>
      <c r="I5030" s="159"/>
      <c r="K5030" s="161"/>
      <c r="S5030" s="157"/>
    </row>
    <row r="5031" spans="1:19" s="158" customFormat="1" x14ac:dyDescent="0.2">
      <c r="A5031" s="157"/>
      <c r="E5031" s="159"/>
      <c r="F5031" s="159"/>
      <c r="G5031" s="160"/>
      <c r="H5031" s="159"/>
      <c r="I5031" s="159"/>
      <c r="K5031" s="161"/>
      <c r="S5031" s="157"/>
    </row>
    <row r="5032" spans="1:19" s="158" customFormat="1" x14ac:dyDescent="0.2">
      <c r="A5032" s="157"/>
      <c r="E5032" s="159"/>
      <c r="F5032" s="159"/>
      <c r="G5032" s="160"/>
      <c r="H5032" s="159"/>
      <c r="I5032" s="159"/>
      <c r="K5032" s="161"/>
      <c r="S5032" s="157"/>
    </row>
    <row r="5033" spans="1:19" s="158" customFormat="1" x14ac:dyDescent="0.2">
      <c r="A5033" s="157"/>
      <c r="E5033" s="159"/>
      <c r="F5033" s="159"/>
      <c r="G5033" s="160"/>
      <c r="H5033" s="159"/>
      <c r="I5033" s="159"/>
      <c r="K5033" s="161"/>
      <c r="S5033" s="157"/>
    </row>
    <row r="5034" spans="1:19" s="158" customFormat="1" x14ac:dyDescent="0.2">
      <c r="A5034" s="157"/>
      <c r="E5034" s="159"/>
      <c r="F5034" s="159"/>
      <c r="G5034" s="160"/>
      <c r="H5034" s="159"/>
      <c r="I5034" s="159"/>
      <c r="K5034" s="161"/>
      <c r="S5034" s="157"/>
    </row>
    <row r="5035" spans="1:19" s="158" customFormat="1" x14ac:dyDescent="0.2">
      <c r="A5035" s="157"/>
      <c r="E5035" s="159"/>
      <c r="F5035" s="159"/>
      <c r="G5035" s="160"/>
      <c r="H5035" s="159"/>
      <c r="I5035" s="159"/>
      <c r="K5035" s="161"/>
      <c r="S5035" s="157"/>
    </row>
    <row r="5036" spans="1:19" s="158" customFormat="1" x14ac:dyDescent="0.2">
      <c r="A5036" s="157"/>
      <c r="E5036" s="159"/>
      <c r="F5036" s="159"/>
      <c r="G5036" s="160"/>
      <c r="H5036" s="159"/>
      <c r="I5036" s="159"/>
      <c r="K5036" s="161"/>
      <c r="S5036" s="157"/>
    </row>
    <row r="5037" spans="1:19" s="158" customFormat="1" x14ac:dyDescent="0.2">
      <c r="A5037" s="157"/>
      <c r="E5037" s="159"/>
      <c r="F5037" s="159"/>
      <c r="G5037" s="160"/>
      <c r="H5037" s="159"/>
      <c r="I5037" s="159"/>
      <c r="K5037" s="161"/>
      <c r="S5037" s="157"/>
    </row>
    <row r="5038" spans="1:19" s="158" customFormat="1" x14ac:dyDescent="0.2">
      <c r="A5038" s="157"/>
      <c r="E5038" s="159"/>
      <c r="F5038" s="159"/>
      <c r="G5038" s="160"/>
      <c r="H5038" s="159"/>
      <c r="I5038" s="159"/>
      <c r="K5038" s="161"/>
      <c r="S5038" s="157"/>
    </row>
    <row r="5039" spans="1:19" s="158" customFormat="1" x14ac:dyDescent="0.2">
      <c r="A5039" s="157"/>
      <c r="E5039" s="159"/>
      <c r="F5039" s="159"/>
      <c r="G5039" s="160"/>
      <c r="H5039" s="159"/>
      <c r="I5039" s="159"/>
      <c r="K5039" s="161"/>
      <c r="S5039" s="157"/>
    </row>
    <row r="5040" spans="1:19" s="158" customFormat="1" x14ac:dyDescent="0.2">
      <c r="A5040" s="157"/>
      <c r="E5040" s="159"/>
      <c r="F5040" s="159"/>
      <c r="G5040" s="160"/>
      <c r="H5040" s="159"/>
      <c r="I5040" s="159"/>
      <c r="K5040" s="161"/>
      <c r="S5040" s="157"/>
    </row>
    <row r="5041" spans="1:19" s="158" customFormat="1" x14ac:dyDescent="0.2">
      <c r="A5041" s="157"/>
      <c r="E5041" s="159"/>
      <c r="F5041" s="159"/>
      <c r="G5041" s="160"/>
      <c r="H5041" s="159"/>
      <c r="I5041" s="159"/>
      <c r="K5041" s="161"/>
      <c r="S5041" s="157"/>
    </row>
    <row r="5042" spans="1:19" s="158" customFormat="1" x14ac:dyDescent="0.2">
      <c r="A5042" s="157"/>
      <c r="E5042" s="159"/>
      <c r="F5042" s="159"/>
      <c r="G5042" s="160"/>
      <c r="H5042" s="159"/>
      <c r="I5042" s="159"/>
      <c r="K5042" s="161"/>
      <c r="S5042" s="157"/>
    </row>
    <row r="5043" spans="1:19" s="158" customFormat="1" x14ac:dyDescent="0.2">
      <c r="A5043" s="157"/>
      <c r="E5043" s="159"/>
      <c r="F5043" s="159"/>
      <c r="G5043" s="160"/>
      <c r="H5043" s="159"/>
      <c r="I5043" s="159"/>
      <c r="K5043" s="161"/>
      <c r="S5043" s="157"/>
    </row>
    <row r="5044" spans="1:19" s="158" customFormat="1" x14ac:dyDescent="0.2">
      <c r="A5044" s="157"/>
      <c r="E5044" s="159"/>
      <c r="F5044" s="159"/>
      <c r="G5044" s="160"/>
      <c r="H5044" s="159"/>
      <c r="I5044" s="159"/>
      <c r="K5044" s="161"/>
      <c r="S5044" s="157"/>
    </row>
    <row r="5045" spans="1:19" s="158" customFormat="1" x14ac:dyDescent="0.2">
      <c r="A5045" s="157"/>
      <c r="E5045" s="159"/>
      <c r="F5045" s="159"/>
      <c r="G5045" s="160"/>
      <c r="H5045" s="159"/>
      <c r="I5045" s="159"/>
      <c r="K5045" s="161"/>
      <c r="S5045" s="157"/>
    </row>
    <row r="5046" spans="1:19" s="158" customFormat="1" x14ac:dyDescent="0.2">
      <c r="A5046" s="157"/>
      <c r="E5046" s="159"/>
      <c r="F5046" s="159"/>
      <c r="G5046" s="160"/>
      <c r="H5046" s="159"/>
      <c r="I5046" s="159"/>
      <c r="K5046" s="161"/>
      <c r="S5046" s="157"/>
    </row>
    <row r="5047" spans="1:19" s="158" customFormat="1" x14ac:dyDescent="0.2">
      <c r="A5047" s="157"/>
      <c r="E5047" s="159"/>
      <c r="F5047" s="159"/>
      <c r="G5047" s="160"/>
      <c r="H5047" s="159"/>
      <c r="I5047" s="159"/>
      <c r="K5047" s="161"/>
      <c r="S5047" s="157"/>
    </row>
    <row r="5048" spans="1:19" s="158" customFormat="1" x14ac:dyDescent="0.2">
      <c r="A5048" s="157"/>
      <c r="E5048" s="159"/>
      <c r="F5048" s="159"/>
      <c r="G5048" s="160"/>
      <c r="H5048" s="159"/>
      <c r="I5048" s="159"/>
      <c r="K5048" s="161"/>
      <c r="S5048" s="157"/>
    </row>
    <row r="5049" spans="1:19" s="158" customFormat="1" x14ac:dyDescent="0.2">
      <c r="A5049" s="157"/>
      <c r="E5049" s="159"/>
      <c r="F5049" s="159"/>
      <c r="G5049" s="160"/>
      <c r="H5049" s="159"/>
      <c r="I5049" s="159"/>
      <c r="K5049" s="161"/>
      <c r="S5049" s="157"/>
    </row>
    <row r="5050" spans="1:19" s="158" customFormat="1" x14ac:dyDescent="0.2">
      <c r="A5050" s="157"/>
      <c r="E5050" s="159"/>
      <c r="F5050" s="159"/>
      <c r="G5050" s="160"/>
      <c r="H5050" s="159"/>
      <c r="I5050" s="159"/>
      <c r="K5050" s="161"/>
      <c r="S5050" s="157"/>
    </row>
    <row r="5051" spans="1:19" s="158" customFormat="1" x14ac:dyDescent="0.2">
      <c r="A5051" s="157"/>
      <c r="E5051" s="159"/>
      <c r="F5051" s="159"/>
      <c r="G5051" s="160"/>
      <c r="H5051" s="159"/>
      <c r="I5051" s="159"/>
      <c r="K5051" s="161"/>
      <c r="S5051" s="157"/>
    </row>
    <row r="5052" spans="1:19" s="158" customFormat="1" x14ac:dyDescent="0.2">
      <c r="A5052" s="157"/>
      <c r="E5052" s="159"/>
      <c r="F5052" s="159"/>
      <c r="G5052" s="160"/>
      <c r="H5052" s="159"/>
      <c r="I5052" s="159"/>
      <c r="K5052" s="161"/>
      <c r="S5052" s="157"/>
    </row>
    <row r="5053" spans="1:19" s="158" customFormat="1" x14ac:dyDescent="0.2">
      <c r="A5053" s="157"/>
      <c r="E5053" s="159"/>
      <c r="F5053" s="159"/>
      <c r="G5053" s="160"/>
      <c r="H5053" s="159"/>
      <c r="I5053" s="159"/>
      <c r="K5053" s="161"/>
      <c r="S5053" s="157"/>
    </row>
    <row r="5054" spans="1:19" s="158" customFormat="1" x14ac:dyDescent="0.2">
      <c r="A5054" s="157"/>
      <c r="E5054" s="159"/>
      <c r="F5054" s="159"/>
      <c r="G5054" s="160"/>
      <c r="H5054" s="159"/>
      <c r="I5054" s="159"/>
      <c r="K5054" s="161"/>
      <c r="S5054" s="157"/>
    </row>
    <row r="5055" spans="1:19" s="158" customFormat="1" x14ac:dyDescent="0.2">
      <c r="A5055" s="157"/>
      <c r="E5055" s="159"/>
      <c r="F5055" s="159"/>
      <c r="G5055" s="160"/>
      <c r="H5055" s="159"/>
      <c r="I5055" s="159"/>
      <c r="K5055" s="161"/>
      <c r="S5055" s="157"/>
    </row>
    <row r="5056" spans="1:19" s="158" customFormat="1" x14ac:dyDescent="0.2">
      <c r="A5056" s="157"/>
      <c r="E5056" s="159"/>
      <c r="F5056" s="159"/>
      <c r="G5056" s="160"/>
      <c r="H5056" s="159"/>
      <c r="I5056" s="159"/>
      <c r="K5056" s="161"/>
      <c r="S5056" s="157"/>
    </row>
    <row r="5057" spans="1:19" s="158" customFormat="1" x14ac:dyDescent="0.2">
      <c r="A5057" s="157"/>
      <c r="E5057" s="159"/>
      <c r="F5057" s="159"/>
      <c r="G5057" s="160"/>
      <c r="H5057" s="159"/>
      <c r="I5057" s="159"/>
      <c r="K5057" s="161"/>
      <c r="S5057" s="157"/>
    </row>
    <row r="5058" spans="1:19" s="158" customFormat="1" x14ac:dyDescent="0.2">
      <c r="A5058" s="157"/>
      <c r="E5058" s="159"/>
      <c r="F5058" s="159"/>
      <c r="G5058" s="160"/>
      <c r="H5058" s="159"/>
      <c r="I5058" s="159"/>
      <c r="K5058" s="161"/>
      <c r="S5058" s="157"/>
    </row>
    <row r="5059" spans="1:19" s="158" customFormat="1" x14ac:dyDescent="0.2">
      <c r="A5059" s="157"/>
      <c r="E5059" s="159"/>
      <c r="F5059" s="159"/>
      <c r="G5059" s="160"/>
      <c r="H5059" s="159"/>
      <c r="I5059" s="159"/>
      <c r="K5059" s="161"/>
      <c r="S5059" s="157"/>
    </row>
    <row r="5060" spans="1:19" s="158" customFormat="1" x14ac:dyDescent="0.2">
      <c r="A5060" s="157"/>
      <c r="E5060" s="159"/>
      <c r="F5060" s="159"/>
      <c r="G5060" s="160"/>
      <c r="H5060" s="159"/>
      <c r="I5060" s="159"/>
      <c r="K5060" s="161"/>
      <c r="S5060" s="157"/>
    </row>
    <row r="5061" spans="1:19" s="158" customFormat="1" x14ac:dyDescent="0.2">
      <c r="A5061" s="157"/>
      <c r="E5061" s="159"/>
      <c r="F5061" s="159"/>
      <c r="G5061" s="160"/>
      <c r="H5061" s="159"/>
      <c r="I5061" s="159"/>
      <c r="K5061" s="161"/>
      <c r="S5061" s="157"/>
    </row>
    <row r="5062" spans="1:19" s="158" customFormat="1" x14ac:dyDescent="0.2">
      <c r="A5062" s="157"/>
      <c r="E5062" s="159"/>
      <c r="F5062" s="159"/>
      <c r="G5062" s="160"/>
      <c r="H5062" s="159"/>
      <c r="I5062" s="159"/>
      <c r="K5062" s="161"/>
      <c r="S5062" s="157"/>
    </row>
    <row r="5063" spans="1:19" s="158" customFormat="1" x14ac:dyDescent="0.2">
      <c r="A5063" s="157"/>
      <c r="E5063" s="159"/>
      <c r="F5063" s="159"/>
      <c r="G5063" s="160"/>
      <c r="H5063" s="159"/>
      <c r="I5063" s="159"/>
      <c r="K5063" s="161"/>
      <c r="S5063" s="157"/>
    </row>
    <row r="5064" spans="1:19" s="158" customFormat="1" x14ac:dyDescent="0.2">
      <c r="A5064" s="157"/>
      <c r="E5064" s="159"/>
      <c r="F5064" s="159"/>
      <c r="G5064" s="160"/>
      <c r="H5064" s="159"/>
      <c r="I5064" s="159"/>
      <c r="K5064" s="161"/>
      <c r="S5064" s="157"/>
    </row>
    <row r="5065" spans="1:19" s="158" customFormat="1" x14ac:dyDescent="0.2">
      <c r="A5065" s="157"/>
      <c r="E5065" s="159"/>
      <c r="F5065" s="159"/>
      <c r="G5065" s="160"/>
      <c r="H5065" s="159"/>
      <c r="I5065" s="159"/>
      <c r="K5065" s="161"/>
      <c r="S5065" s="157"/>
    </row>
    <row r="5066" spans="1:19" s="158" customFormat="1" x14ac:dyDescent="0.2">
      <c r="A5066" s="157"/>
      <c r="E5066" s="159"/>
      <c r="F5066" s="159"/>
      <c r="G5066" s="160"/>
      <c r="H5066" s="159"/>
      <c r="I5066" s="159"/>
      <c r="K5066" s="161"/>
      <c r="S5066" s="157"/>
    </row>
    <row r="5067" spans="1:19" s="158" customFormat="1" x14ac:dyDescent="0.2">
      <c r="A5067" s="157"/>
      <c r="E5067" s="159"/>
      <c r="F5067" s="159"/>
      <c r="G5067" s="160"/>
      <c r="H5067" s="159"/>
      <c r="I5067" s="159"/>
      <c r="K5067" s="161"/>
      <c r="S5067" s="157"/>
    </row>
    <row r="5068" spans="1:19" s="158" customFormat="1" x14ac:dyDescent="0.2">
      <c r="A5068" s="157"/>
      <c r="E5068" s="159"/>
      <c r="F5068" s="159"/>
      <c r="G5068" s="160"/>
      <c r="H5068" s="159"/>
      <c r="I5068" s="159"/>
      <c r="K5068" s="161"/>
      <c r="S5068" s="157"/>
    </row>
    <row r="5069" spans="1:19" s="158" customFormat="1" x14ac:dyDescent="0.2">
      <c r="A5069" s="157"/>
      <c r="E5069" s="159"/>
      <c r="F5069" s="159"/>
      <c r="G5069" s="160"/>
      <c r="H5069" s="159"/>
      <c r="I5069" s="159"/>
      <c r="K5069" s="161"/>
      <c r="S5069" s="157"/>
    </row>
    <row r="5070" spans="1:19" s="158" customFormat="1" x14ac:dyDescent="0.2">
      <c r="A5070" s="157"/>
      <c r="E5070" s="159"/>
      <c r="F5070" s="159"/>
      <c r="G5070" s="160"/>
      <c r="H5070" s="159"/>
      <c r="I5070" s="159"/>
      <c r="K5070" s="161"/>
      <c r="S5070" s="157"/>
    </row>
    <row r="5071" spans="1:19" s="158" customFormat="1" x14ac:dyDescent="0.2">
      <c r="A5071" s="157"/>
      <c r="E5071" s="159"/>
      <c r="F5071" s="159"/>
      <c r="G5071" s="160"/>
      <c r="H5071" s="159"/>
      <c r="I5071" s="159"/>
      <c r="K5071" s="161"/>
      <c r="S5071" s="157"/>
    </row>
    <row r="5072" spans="1:19" s="158" customFormat="1" x14ac:dyDescent="0.2">
      <c r="A5072" s="157"/>
      <c r="E5072" s="159"/>
      <c r="F5072" s="159"/>
      <c r="G5072" s="160"/>
      <c r="H5072" s="159"/>
      <c r="I5072" s="159"/>
      <c r="K5072" s="161"/>
      <c r="S5072" s="157"/>
    </row>
    <row r="5073" spans="1:19" s="158" customFormat="1" x14ac:dyDescent="0.2">
      <c r="A5073" s="157"/>
      <c r="E5073" s="159"/>
      <c r="F5073" s="159"/>
      <c r="G5073" s="160"/>
      <c r="H5073" s="159"/>
      <c r="I5073" s="159"/>
      <c r="K5073" s="161"/>
      <c r="S5073" s="157"/>
    </row>
    <row r="5074" spans="1:19" s="158" customFormat="1" x14ac:dyDescent="0.2">
      <c r="A5074" s="157"/>
      <c r="E5074" s="159"/>
      <c r="F5074" s="159"/>
      <c r="G5074" s="160"/>
      <c r="H5074" s="159"/>
      <c r="I5074" s="159"/>
      <c r="K5074" s="161"/>
      <c r="S5074" s="157"/>
    </row>
    <row r="5075" spans="1:19" s="158" customFormat="1" x14ac:dyDescent="0.2">
      <c r="A5075" s="157"/>
      <c r="E5075" s="159"/>
      <c r="F5075" s="159"/>
      <c r="G5075" s="160"/>
      <c r="H5075" s="159"/>
      <c r="I5075" s="159"/>
      <c r="K5075" s="161"/>
      <c r="S5075" s="157"/>
    </row>
    <row r="5076" spans="1:19" s="158" customFormat="1" x14ac:dyDescent="0.2">
      <c r="A5076" s="157"/>
      <c r="E5076" s="159"/>
      <c r="F5076" s="159"/>
      <c r="G5076" s="160"/>
      <c r="H5076" s="159"/>
      <c r="I5076" s="159"/>
      <c r="K5076" s="161"/>
      <c r="S5076" s="157"/>
    </row>
    <row r="5077" spans="1:19" s="158" customFormat="1" x14ac:dyDescent="0.2">
      <c r="A5077" s="157"/>
      <c r="E5077" s="159"/>
      <c r="F5077" s="159"/>
      <c r="G5077" s="160"/>
      <c r="H5077" s="159"/>
      <c r="I5077" s="159"/>
      <c r="K5077" s="161"/>
      <c r="S5077" s="157"/>
    </row>
    <row r="5078" spans="1:19" s="158" customFormat="1" x14ac:dyDescent="0.2">
      <c r="A5078" s="157"/>
      <c r="E5078" s="159"/>
      <c r="F5078" s="159"/>
      <c r="G5078" s="160"/>
      <c r="H5078" s="159"/>
      <c r="I5078" s="159"/>
      <c r="K5078" s="161"/>
      <c r="S5078" s="157"/>
    </row>
    <row r="5079" spans="1:19" s="158" customFormat="1" x14ac:dyDescent="0.2">
      <c r="A5079" s="157"/>
      <c r="E5079" s="159"/>
      <c r="F5079" s="159"/>
      <c r="G5079" s="160"/>
      <c r="H5079" s="159"/>
      <c r="I5079" s="159"/>
      <c r="K5079" s="161"/>
      <c r="S5079" s="157"/>
    </row>
    <row r="5080" spans="1:19" s="158" customFormat="1" x14ac:dyDescent="0.2">
      <c r="A5080" s="157"/>
      <c r="E5080" s="159"/>
      <c r="F5080" s="159"/>
      <c r="G5080" s="160"/>
      <c r="H5080" s="159"/>
      <c r="I5080" s="159"/>
      <c r="K5080" s="161"/>
      <c r="S5080" s="157"/>
    </row>
    <row r="5081" spans="1:19" s="158" customFormat="1" x14ac:dyDescent="0.2">
      <c r="A5081" s="157"/>
      <c r="E5081" s="159"/>
      <c r="F5081" s="159"/>
      <c r="G5081" s="160"/>
      <c r="H5081" s="159"/>
      <c r="I5081" s="159"/>
      <c r="K5081" s="161"/>
      <c r="S5081" s="157"/>
    </row>
    <row r="5082" spans="1:19" s="158" customFormat="1" x14ac:dyDescent="0.2">
      <c r="A5082" s="157"/>
      <c r="E5082" s="159"/>
      <c r="F5082" s="159"/>
      <c r="G5082" s="160"/>
      <c r="H5082" s="159"/>
      <c r="I5082" s="159"/>
      <c r="K5082" s="161"/>
      <c r="S5082" s="157"/>
    </row>
    <row r="5083" spans="1:19" s="158" customFormat="1" x14ac:dyDescent="0.2">
      <c r="A5083" s="157"/>
      <c r="E5083" s="159"/>
      <c r="F5083" s="159"/>
      <c r="G5083" s="160"/>
      <c r="H5083" s="159"/>
      <c r="I5083" s="159"/>
      <c r="K5083" s="161"/>
      <c r="S5083" s="157"/>
    </row>
    <row r="5084" spans="1:19" s="158" customFormat="1" x14ac:dyDescent="0.2">
      <c r="A5084" s="157"/>
      <c r="E5084" s="159"/>
      <c r="F5084" s="159"/>
      <c r="G5084" s="160"/>
      <c r="H5084" s="159"/>
      <c r="I5084" s="159"/>
      <c r="K5084" s="161"/>
      <c r="S5084" s="157"/>
    </row>
    <row r="5085" spans="1:19" s="158" customFormat="1" x14ac:dyDescent="0.2">
      <c r="A5085" s="157"/>
      <c r="E5085" s="159"/>
      <c r="F5085" s="159"/>
      <c r="G5085" s="160"/>
      <c r="H5085" s="159"/>
      <c r="I5085" s="159"/>
      <c r="K5085" s="161"/>
      <c r="S5085" s="157"/>
    </row>
    <row r="5086" spans="1:19" s="158" customFormat="1" x14ac:dyDescent="0.2">
      <c r="A5086" s="157"/>
      <c r="E5086" s="159"/>
      <c r="F5086" s="159"/>
      <c r="G5086" s="160"/>
      <c r="H5086" s="159"/>
      <c r="I5086" s="159"/>
      <c r="K5086" s="161"/>
      <c r="S5086" s="157"/>
    </row>
    <row r="5087" spans="1:19" s="158" customFormat="1" x14ac:dyDescent="0.2">
      <c r="A5087" s="157"/>
      <c r="E5087" s="159"/>
      <c r="F5087" s="159"/>
      <c r="G5087" s="160"/>
      <c r="H5087" s="159"/>
      <c r="I5087" s="159"/>
      <c r="K5087" s="161"/>
      <c r="S5087" s="157"/>
    </row>
    <row r="5088" spans="1:19" s="158" customFormat="1" x14ac:dyDescent="0.2">
      <c r="A5088" s="157"/>
      <c r="E5088" s="159"/>
      <c r="F5088" s="159"/>
      <c r="G5088" s="160"/>
      <c r="H5088" s="159"/>
      <c r="I5088" s="159"/>
      <c r="K5088" s="161"/>
      <c r="S5088" s="157"/>
    </row>
    <row r="5089" spans="1:19" s="158" customFormat="1" x14ac:dyDescent="0.2">
      <c r="A5089" s="157"/>
      <c r="E5089" s="159"/>
      <c r="F5089" s="159"/>
      <c r="G5089" s="160"/>
      <c r="H5089" s="159"/>
      <c r="I5089" s="159"/>
      <c r="K5089" s="161"/>
      <c r="S5089" s="157"/>
    </row>
    <row r="5090" spans="1:19" s="158" customFormat="1" x14ac:dyDescent="0.2">
      <c r="A5090" s="157"/>
      <c r="E5090" s="159"/>
      <c r="F5090" s="159"/>
      <c r="G5090" s="160"/>
      <c r="H5090" s="159"/>
      <c r="I5090" s="159"/>
      <c r="K5090" s="161"/>
      <c r="S5090" s="157"/>
    </row>
    <row r="5091" spans="1:19" s="158" customFormat="1" x14ac:dyDescent="0.2">
      <c r="A5091" s="157"/>
      <c r="E5091" s="159"/>
      <c r="F5091" s="159"/>
      <c r="G5091" s="160"/>
      <c r="H5091" s="159"/>
      <c r="I5091" s="159"/>
      <c r="K5091" s="161"/>
      <c r="S5091" s="157"/>
    </row>
    <row r="5092" spans="1:19" s="158" customFormat="1" x14ac:dyDescent="0.2">
      <c r="A5092" s="157"/>
      <c r="E5092" s="159"/>
      <c r="F5092" s="159"/>
      <c r="G5092" s="160"/>
      <c r="H5092" s="159"/>
      <c r="I5092" s="159"/>
      <c r="K5092" s="161"/>
      <c r="S5092" s="157"/>
    </row>
    <row r="5093" spans="1:19" s="158" customFormat="1" x14ac:dyDescent="0.2">
      <c r="A5093" s="157"/>
      <c r="E5093" s="159"/>
      <c r="F5093" s="159"/>
      <c r="G5093" s="160"/>
      <c r="H5093" s="159"/>
      <c r="I5093" s="159"/>
      <c r="K5093" s="161"/>
      <c r="S5093" s="157"/>
    </row>
    <row r="5094" spans="1:19" s="158" customFormat="1" x14ac:dyDescent="0.2">
      <c r="A5094" s="157"/>
      <c r="E5094" s="159"/>
      <c r="F5094" s="159"/>
      <c r="G5094" s="160"/>
      <c r="H5094" s="159"/>
      <c r="I5094" s="159"/>
      <c r="K5094" s="161"/>
      <c r="S5094" s="157"/>
    </row>
    <row r="5095" spans="1:19" s="158" customFormat="1" x14ac:dyDescent="0.2">
      <c r="A5095" s="157"/>
      <c r="E5095" s="159"/>
      <c r="F5095" s="159"/>
      <c r="G5095" s="160"/>
      <c r="H5095" s="159"/>
      <c r="I5095" s="159"/>
      <c r="K5095" s="161"/>
      <c r="S5095" s="157"/>
    </row>
    <row r="5096" spans="1:19" s="158" customFormat="1" x14ac:dyDescent="0.2">
      <c r="A5096" s="157"/>
      <c r="E5096" s="159"/>
      <c r="F5096" s="159"/>
      <c r="G5096" s="160"/>
      <c r="H5096" s="159"/>
      <c r="I5096" s="159"/>
      <c r="K5096" s="161"/>
      <c r="S5096" s="157"/>
    </row>
    <row r="5097" spans="1:19" s="158" customFormat="1" x14ac:dyDescent="0.2">
      <c r="A5097" s="157"/>
      <c r="E5097" s="159"/>
      <c r="F5097" s="159"/>
      <c r="G5097" s="160"/>
      <c r="H5097" s="159"/>
      <c r="I5097" s="159"/>
      <c r="K5097" s="161"/>
      <c r="S5097" s="157"/>
    </row>
    <row r="5098" spans="1:19" s="158" customFormat="1" x14ac:dyDescent="0.2">
      <c r="A5098" s="157"/>
      <c r="E5098" s="159"/>
      <c r="F5098" s="159"/>
      <c r="G5098" s="160"/>
      <c r="H5098" s="159"/>
      <c r="I5098" s="159"/>
      <c r="K5098" s="161"/>
      <c r="S5098" s="157"/>
    </row>
    <row r="5099" spans="1:19" s="158" customFormat="1" x14ac:dyDescent="0.2">
      <c r="A5099" s="157"/>
      <c r="E5099" s="159"/>
      <c r="F5099" s="159"/>
      <c r="G5099" s="160"/>
      <c r="H5099" s="159"/>
      <c r="I5099" s="159"/>
      <c r="K5099" s="161"/>
      <c r="S5099" s="157"/>
    </row>
    <row r="5100" spans="1:19" s="158" customFormat="1" x14ac:dyDescent="0.2">
      <c r="A5100" s="157"/>
      <c r="E5100" s="159"/>
      <c r="F5100" s="159"/>
      <c r="G5100" s="160"/>
      <c r="H5100" s="159"/>
      <c r="I5100" s="159"/>
      <c r="K5100" s="161"/>
      <c r="S5100" s="157"/>
    </row>
    <row r="5101" spans="1:19" s="158" customFormat="1" x14ac:dyDescent="0.2">
      <c r="A5101" s="157"/>
      <c r="E5101" s="159"/>
      <c r="F5101" s="159"/>
      <c r="G5101" s="160"/>
      <c r="H5101" s="159"/>
      <c r="I5101" s="159"/>
      <c r="K5101" s="161"/>
      <c r="S5101" s="157"/>
    </row>
    <row r="5102" spans="1:19" s="158" customFormat="1" x14ac:dyDescent="0.2">
      <c r="A5102" s="157"/>
      <c r="E5102" s="159"/>
      <c r="F5102" s="159"/>
      <c r="G5102" s="160"/>
      <c r="H5102" s="159"/>
      <c r="I5102" s="159"/>
      <c r="K5102" s="161"/>
      <c r="S5102" s="157"/>
    </row>
    <row r="5103" spans="1:19" s="158" customFormat="1" x14ac:dyDescent="0.2">
      <c r="A5103" s="157"/>
      <c r="E5103" s="159"/>
      <c r="F5103" s="159"/>
      <c r="G5103" s="160"/>
      <c r="H5103" s="159"/>
      <c r="I5103" s="159"/>
      <c r="K5103" s="161"/>
      <c r="S5103" s="157"/>
    </row>
    <row r="5104" spans="1:19" s="158" customFormat="1" x14ac:dyDescent="0.2">
      <c r="A5104" s="157"/>
      <c r="E5104" s="159"/>
      <c r="F5104" s="159"/>
      <c r="G5104" s="160"/>
      <c r="H5104" s="159"/>
      <c r="I5104" s="159"/>
      <c r="K5104" s="161"/>
      <c r="S5104" s="157"/>
    </row>
    <row r="5105" spans="1:19" s="158" customFormat="1" x14ac:dyDescent="0.2">
      <c r="A5105" s="157"/>
      <c r="E5105" s="159"/>
      <c r="F5105" s="159"/>
      <c r="G5105" s="160"/>
      <c r="H5105" s="159"/>
      <c r="I5105" s="159"/>
      <c r="K5105" s="161"/>
      <c r="S5105" s="157"/>
    </row>
    <row r="5106" spans="1:19" s="158" customFormat="1" x14ac:dyDescent="0.2">
      <c r="A5106" s="157"/>
      <c r="E5106" s="159"/>
      <c r="F5106" s="159"/>
      <c r="G5106" s="160"/>
      <c r="H5106" s="159"/>
      <c r="I5106" s="159"/>
      <c r="K5106" s="161"/>
      <c r="S5106" s="157"/>
    </row>
    <row r="5107" spans="1:19" s="158" customFormat="1" x14ac:dyDescent="0.2">
      <c r="A5107" s="157"/>
      <c r="E5107" s="159"/>
      <c r="F5107" s="159"/>
      <c r="G5107" s="160"/>
      <c r="H5107" s="159"/>
      <c r="I5107" s="159"/>
      <c r="K5107" s="161"/>
      <c r="S5107" s="157"/>
    </row>
    <row r="5108" spans="1:19" s="158" customFormat="1" x14ac:dyDescent="0.2">
      <c r="A5108" s="157"/>
      <c r="E5108" s="159"/>
      <c r="F5108" s="159"/>
      <c r="G5108" s="160"/>
      <c r="H5108" s="159"/>
      <c r="I5108" s="159"/>
      <c r="K5108" s="161"/>
      <c r="S5108" s="157"/>
    </row>
    <row r="5109" spans="1:19" s="158" customFormat="1" x14ac:dyDescent="0.2">
      <c r="A5109" s="157"/>
      <c r="E5109" s="159"/>
      <c r="F5109" s="159"/>
      <c r="G5109" s="160"/>
      <c r="H5109" s="159"/>
      <c r="I5109" s="159"/>
      <c r="K5109" s="161"/>
      <c r="S5109" s="157"/>
    </row>
    <row r="5110" spans="1:19" s="158" customFormat="1" x14ac:dyDescent="0.2">
      <c r="A5110" s="157"/>
      <c r="E5110" s="159"/>
      <c r="F5110" s="159"/>
      <c r="G5110" s="160"/>
      <c r="H5110" s="159"/>
      <c r="I5110" s="159"/>
      <c r="K5110" s="161"/>
      <c r="S5110" s="157"/>
    </row>
    <row r="5111" spans="1:19" s="158" customFormat="1" x14ac:dyDescent="0.2">
      <c r="A5111" s="157"/>
      <c r="E5111" s="159"/>
      <c r="F5111" s="159"/>
      <c r="G5111" s="160"/>
      <c r="H5111" s="159"/>
      <c r="I5111" s="159"/>
      <c r="K5111" s="161"/>
      <c r="S5111" s="157"/>
    </row>
    <row r="5112" spans="1:19" s="158" customFormat="1" x14ac:dyDescent="0.2">
      <c r="A5112" s="157"/>
      <c r="E5112" s="159"/>
      <c r="F5112" s="159"/>
      <c r="G5112" s="160"/>
      <c r="H5112" s="159"/>
      <c r="I5112" s="159"/>
      <c r="K5112" s="161"/>
      <c r="S5112" s="157"/>
    </row>
    <row r="5113" spans="1:19" s="158" customFormat="1" x14ac:dyDescent="0.2">
      <c r="A5113" s="157"/>
      <c r="E5113" s="159"/>
      <c r="F5113" s="159"/>
      <c r="G5113" s="160"/>
      <c r="H5113" s="159"/>
      <c r="I5113" s="159"/>
      <c r="K5113" s="161"/>
      <c r="S5113" s="157"/>
    </row>
    <row r="5114" spans="1:19" s="158" customFormat="1" x14ac:dyDescent="0.2">
      <c r="A5114" s="157"/>
      <c r="E5114" s="159"/>
      <c r="F5114" s="159"/>
      <c r="G5114" s="160"/>
      <c r="H5114" s="159"/>
      <c r="I5114" s="159"/>
      <c r="K5114" s="161"/>
      <c r="S5114" s="157"/>
    </row>
    <row r="5115" spans="1:19" s="158" customFormat="1" x14ac:dyDescent="0.2">
      <c r="A5115" s="157"/>
      <c r="E5115" s="159"/>
      <c r="F5115" s="159"/>
      <c r="G5115" s="160"/>
      <c r="H5115" s="159"/>
      <c r="I5115" s="159"/>
      <c r="K5115" s="161"/>
      <c r="S5115" s="157"/>
    </row>
    <row r="5116" spans="1:19" s="158" customFormat="1" x14ac:dyDescent="0.2">
      <c r="A5116" s="157"/>
      <c r="E5116" s="159"/>
      <c r="F5116" s="159"/>
      <c r="G5116" s="160"/>
      <c r="H5116" s="159"/>
      <c r="I5116" s="159"/>
      <c r="K5116" s="161"/>
      <c r="S5116" s="157"/>
    </row>
    <row r="5117" spans="1:19" s="158" customFormat="1" x14ac:dyDescent="0.2">
      <c r="A5117" s="157"/>
      <c r="E5117" s="159"/>
      <c r="F5117" s="159"/>
      <c r="G5117" s="160"/>
      <c r="H5117" s="159"/>
      <c r="I5117" s="159"/>
      <c r="K5117" s="161"/>
      <c r="S5117" s="157"/>
    </row>
    <row r="5118" spans="1:19" s="158" customFormat="1" x14ac:dyDescent="0.2">
      <c r="A5118" s="157"/>
      <c r="E5118" s="159"/>
      <c r="F5118" s="159"/>
      <c r="G5118" s="160"/>
      <c r="H5118" s="159"/>
      <c r="I5118" s="159"/>
      <c r="K5118" s="161"/>
      <c r="S5118" s="157"/>
    </row>
    <row r="5119" spans="1:19" s="158" customFormat="1" x14ac:dyDescent="0.2">
      <c r="A5119" s="157"/>
      <c r="E5119" s="159"/>
      <c r="F5119" s="159"/>
      <c r="G5119" s="160"/>
      <c r="H5119" s="159"/>
      <c r="I5119" s="159"/>
      <c r="K5119" s="161"/>
      <c r="S5119" s="157"/>
    </row>
    <row r="5120" spans="1:19" s="158" customFormat="1" x14ac:dyDescent="0.2">
      <c r="A5120" s="157"/>
      <c r="E5120" s="159"/>
      <c r="F5120" s="159"/>
      <c r="G5120" s="160"/>
      <c r="H5120" s="159"/>
      <c r="I5120" s="159"/>
      <c r="K5120" s="161"/>
      <c r="S5120" s="157"/>
    </row>
    <row r="5121" spans="1:19" s="158" customFormat="1" x14ac:dyDescent="0.2">
      <c r="A5121" s="157"/>
      <c r="E5121" s="159"/>
      <c r="F5121" s="159"/>
      <c r="G5121" s="160"/>
      <c r="H5121" s="159"/>
      <c r="I5121" s="159"/>
      <c r="K5121" s="161"/>
      <c r="S5121" s="157"/>
    </row>
    <row r="5122" spans="1:19" s="158" customFormat="1" x14ac:dyDescent="0.2">
      <c r="A5122" s="157"/>
      <c r="E5122" s="159"/>
      <c r="F5122" s="159"/>
      <c r="G5122" s="160"/>
      <c r="H5122" s="159"/>
      <c r="I5122" s="159"/>
      <c r="K5122" s="161"/>
      <c r="S5122" s="157"/>
    </row>
    <row r="5123" spans="1:19" s="158" customFormat="1" x14ac:dyDescent="0.2">
      <c r="A5123" s="157"/>
      <c r="E5123" s="159"/>
      <c r="F5123" s="159"/>
      <c r="G5123" s="160"/>
      <c r="H5123" s="159"/>
      <c r="I5123" s="159"/>
      <c r="K5123" s="161"/>
      <c r="S5123" s="157"/>
    </row>
    <row r="5124" spans="1:19" s="158" customFormat="1" x14ac:dyDescent="0.2">
      <c r="A5124" s="157"/>
      <c r="E5124" s="159"/>
      <c r="F5124" s="159"/>
      <c r="G5124" s="160"/>
      <c r="H5124" s="159"/>
      <c r="I5124" s="159"/>
      <c r="K5124" s="161"/>
      <c r="S5124" s="157"/>
    </row>
    <row r="5125" spans="1:19" s="158" customFormat="1" x14ac:dyDescent="0.2">
      <c r="A5125" s="157"/>
      <c r="E5125" s="159"/>
      <c r="F5125" s="159"/>
      <c r="G5125" s="160"/>
      <c r="H5125" s="159"/>
      <c r="I5125" s="159"/>
      <c r="K5125" s="161"/>
      <c r="S5125" s="157"/>
    </row>
    <row r="5126" spans="1:19" s="158" customFormat="1" x14ac:dyDescent="0.2">
      <c r="A5126" s="157"/>
      <c r="E5126" s="159"/>
      <c r="F5126" s="159"/>
      <c r="G5126" s="160"/>
      <c r="H5126" s="159"/>
      <c r="I5126" s="159"/>
      <c r="K5126" s="161"/>
      <c r="S5126" s="157"/>
    </row>
    <row r="5127" spans="1:19" s="158" customFormat="1" x14ac:dyDescent="0.2">
      <c r="A5127" s="157"/>
      <c r="E5127" s="159"/>
      <c r="F5127" s="159"/>
      <c r="G5127" s="160"/>
      <c r="H5127" s="159"/>
      <c r="I5127" s="159"/>
      <c r="K5127" s="161"/>
      <c r="S5127" s="157"/>
    </row>
    <row r="5128" spans="1:19" s="158" customFormat="1" x14ac:dyDescent="0.2">
      <c r="A5128" s="157"/>
      <c r="E5128" s="159"/>
      <c r="F5128" s="159"/>
      <c r="G5128" s="160"/>
      <c r="H5128" s="159"/>
      <c r="I5128" s="159"/>
      <c r="K5128" s="161"/>
      <c r="S5128" s="157"/>
    </row>
    <row r="5129" spans="1:19" s="158" customFormat="1" x14ac:dyDescent="0.2">
      <c r="A5129" s="157"/>
      <c r="E5129" s="159"/>
      <c r="F5129" s="159"/>
      <c r="G5129" s="160"/>
      <c r="H5129" s="159"/>
      <c r="I5129" s="159"/>
      <c r="K5129" s="161"/>
      <c r="S5129" s="157"/>
    </row>
    <row r="5130" spans="1:19" s="158" customFormat="1" x14ac:dyDescent="0.2">
      <c r="A5130" s="157"/>
      <c r="E5130" s="159"/>
      <c r="F5130" s="159"/>
      <c r="G5130" s="160"/>
      <c r="H5130" s="159"/>
      <c r="I5130" s="159"/>
      <c r="K5130" s="161"/>
      <c r="S5130" s="157"/>
    </row>
    <row r="5131" spans="1:19" s="158" customFormat="1" x14ac:dyDescent="0.2">
      <c r="A5131" s="157"/>
      <c r="E5131" s="159"/>
      <c r="F5131" s="159"/>
      <c r="G5131" s="160"/>
      <c r="H5131" s="159"/>
      <c r="I5131" s="159"/>
      <c r="K5131" s="161"/>
      <c r="S5131" s="157"/>
    </row>
    <row r="5132" spans="1:19" s="158" customFormat="1" x14ac:dyDescent="0.2">
      <c r="A5132" s="157"/>
      <c r="E5132" s="159"/>
      <c r="F5132" s="159"/>
      <c r="G5132" s="160"/>
      <c r="H5132" s="159"/>
      <c r="I5132" s="159"/>
      <c r="K5132" s="161"/>
      <c r="S5132" s="157"/>
    </row>
    <row r="5133" spans="1:19" s="158" customFormat="1" x14ac:dyDescent="0.2">
      <c r="A5133" s="157"/>
      <c r="E5133" s="159"/>
      <c r="F5133" s="159"/>
      <c r="G5133" s="160"/>
      <c r="H5133" s="159"/>
      <c r="I5133" s="159"/>
      <c r="K5133" s="161"/>
      <c r="S5133" s="157"/>
    </row>
    <row r="5134" spans="1:19" s="158" customFormat="1" x14ac:dyDescent="0.2">
      <c r="A5134" s="157"/>
      <c r="E5134" s="159"/>
      <c r="F5134" s="159"/>
      <c r="G5134" s="160"/>
      <c r="H5134" s="159"/>
      <c r="I5134" s="159"/>
      <c r="K5134" s="161"/>
      <c r="S5134" s="157"/>
    </row>
    <row r="5135" spans="1:19" s="158" customFormat="1" x14ac:dyDescent="0.2">
      <c r="A5135" s="157"/>
      <c r="E5135" s="159"/>
      <c r="F5135" s="159"/>
      <c r="G5135" s="160"/>
      <c r="H5135" s="159"/>
      <c r="I5135" s="159"/>
      <c r="K5135" s="161"/>
      <c r="S5135" s="157"/>
    </row>
    <row r="5136" spans="1:19" s="158" customFormat="1" x14ac:dyDescent="0.2">
      <c r="A5136" s="157"/>
      <c r="E5136" s="159"/>
      <c r="F5136" s="159"/>
      <c r="G5136" s="160"/>
      <c r="H5136" s="159"/>
      <c r="I5136" s="159"/>
      <c r="K5136" s="161"/>
      <c r="S5136" s="157"/>
    </row>
    <row r="5137" spans="1:19" s="158" customFormat="1" x14ac:dyDescent="0.2">
      <c r="A5137" s="157"/>
      <c r="E5137" s="159"/>
      <c r="F5137" s="159"/>
      <c r="G5137" s="160"/>
      <c r="H5137" s="159"/>
      <c r="I5137" s="159"/>
      <c r="K5137" s="161"/>
      <c r="S5137" s="157"/>
    </row>
    <row r="5138" spans="1:19" s="158" customFormat="1" x14ac:dyDescent="0.2">
      <c r="A5138" s="157"/>
      <c r="E5138" s="159"/>
      <c r="F5138" s="159"/>
      <c r="G5138" s="160"/>
      <c r="H5138" s="159"/>
      <c r="I5138" s="159"/>
      <c r="K5138" s="161"/>
      <c r="S5138" s="157"/>
    </row>
    <row r="5139" spans="1:19" s="158" customFormat="1" x14ac:dyDescent="0.2">
      <c r="A5139" s="157"/>
      <c r="E5139" s="159"/>
      <c r="F5139" s="159"/>
      <c r="G5139" s="160"/>
      <c r="H5139" s="159"/>
      <c r="I5139" s="159"/>
      <c r="K5139" s="161"/>
      <c r="S5139" s="157"/>
    </row>
    <row r="5140" spans="1:19" s="158" customFormat="1" x14ac:dyDescent="0.2">
      <c r="A5140" s="157"/>
      <c r="E5140" s="159"/>
      <c r="F5140" s="159"/>
      <c r="G5140" s="160"/>
      <c r="H5140" s="159"/>
      <c r="I5140" s="159"/>
      <c r="K5140" s="161"/>
      <c r="S5140" s="157"/>
    </row>
    <row r="5141" spans="1:19" s="158" customFormat="1" x14ac:dyDescent="0.2">
      <c r="A5141" s="157"/>
      <c r="E5141" s="159"/>
      <c r="F5141" s="159"/>
      <c r="G5141" s="160"/>
      <c r="H5141" s="159"/>
      <c r="I5141" s="159"/>
      <c r="K5141" s="161"/>
      <c r="S5141" s="157"/>
    </row>
    <row r="5142" spans="1:19" s="158" customFormat="1" x14ac:dyDescent="0.2">
      <c r="A5142" s="157"/>
      <c r="E5142" s="159"/>
      <c r="F5142" s="159"/>
      <c r="G5142" s="160"/>
      <c r="H5142" s="159"/>
      <c r="I5142" s="159"/>
      <c r="K5142" s="161"/>
      <c r="S5142" s="157"/>
    </row>
    <row r="5143" spans="1:19" s="158" customFormat="1" x14ac:dyDescent="0.2">
      <c r="A5143" s="157"/>
      <c r="E5143" s="159"/>
      <c r="F5143" s="159"/>
      <c r="G5143" s="160"/>
      <c r="H5143" s="159"/>
      <c r="I5143" s="159"/>
      <c r="K5143" s="161"/>
      <c r="S5143" s="157"/>
    </row>
    <row r="5144" spans="1:19" s="158" customFormat="1" x14ac:dyDescent="0.2">
      <c r="A5144" s="157"/>
      <c r="E5144" s="159"/>
      <c r="F5144" s="159"/>
      <c r="G5144" s="160"/>
      <c r="H5144" s="159"/>
      <c r="I5144" s="159"/>
      <c r="K5144" s="161"/>
      <c r="S5144" s="157"/>
    </row>
    <row r="5145" spans="1:19" s="158" customFormat="1" x14ac:dyDescent="0.2">
      <c r="A5145" s="157"/>
      <c r="E5145" s="159"/>
      <c r="F5145" s="159"/>
      <c r="G5145" s="160"/>
      <c r="H5145" s="159"/>
      <c r="I5145" s="159"/>
      <c r="K5145" s="161"/>
      <c r="S5145" s="157"/>
    </row>
    <row r="5146" spans="1:19" s="158" customFormat="1" x14ac:dyDescent="0.2">
      <c r="A5146" s="157"/>
      <c r="E5146" s="159"/>
      <c r="F5146" s="159"/>
      <c r="G5146" s="160"/>
      <c r="H5146" s="159"/>
      <c r="I5146" s="159"/>
      <c r="K5146" s="161"/>
      <c r="S5146" s="157"/>
    </row>
    <row r="5147" spans="1:19" s="158" customFormat="1" x14ac:dyDescent="0.2">
      <c r="A5147" s="157"/>
      <c r="E5147" s="159"/>
      <c r="F5147" s="159"/>
      <c r="G5147" s="160"/>
      <c r="H5147" s="159"/>
      <c r="I5147" s="159"/>
      <c r="K5147" s="161"/>
      <c r="S5147" s="157"/>
    </row>
    <row r="5148" spans="1:19" s="158" customFormat="1" x14ac:dyDescent="0.2">
      <c r="A5148" s="157"/>
      <c r="E5148" s="159"/>
      <c r="F5148" s="159"/>
      <c r="G5148" s="160"/>
      <c r="H5148" s="159"/>
      <c r="I5148" s="159"/>
      <c r="K5148" s="161"/>
      <c r="S5148" s="157"/>
    </row>
    <row r="5149" spans="1:19" s="158" customFormat="1" x14ac:dyDescent="0.2">
      <c r="A5149" s="157"/>
      <c r="E5149" s="159"/>
      <c r="F5149" s="159"/>
      <c r="G5149" s="160"/>
      <c r="H5149" s="159"/>
      <c r="I5149" s="159"/>
      <c r="K5149" s="161"/>
      <c r="S5149" s="157"/>
    </row>
    <row r="5150" spans="1:19" s="158" customFormat="1" x14ac:dyDescent="0.2">
      <c r="A5150" s="157"/>
      <c r="E5150" s="159"/>
      <c r="F5150" s="159"/>
      <c r="G5150" s="160"/>
      <c r="H5150" s="159"/>
      <c r="I5150" s="159"/>
      <c r="K5150" s="161"/>
      <c r="S5150" s="157"/>
    </row>
    <row r="5151" spans="1:19" s="158" customFormat="1" x14ac:dyDescent="0.2">
      <c r="A5151" s="157"/>
      <c r="E5151" s="159"/>
      <c r="F5151" s="159"/>
      <c r="G5151" s="160"/>
      <c r="H5151" s="159"/>
      <c r="I5151" s="159"/>
      <c r="K5151" s="161"/>
      <c r="S5151" s="157"/>
    </row>
    <row r="5152" spans="1:19" s="158" customFormat="1" x14ac:dyDescent="0.2">
      <c r="A5152" s="157"/>
      <c r="E5152" s="159"/>
      <c r="F5152" s="159"/>
      <c r="G5152" s="160"/>
      <c r="H5152" s="159"/>
      <c r="I5152" s="159"/>
      <c r="K5152" s="161"/>
      <c r="S5152" s="157"/>
    </row>
    <row r="5153" spans="1:19" s="158" customFormat="1" x14ac:dyDescent="0.2">
      <c r="A5153" s="157"/>
      <c r="E5153" s="159"/>
      <c r="F5153" s="159"/>
      <c r="G5153" s="160"/>
      <c r="H5153" s="159"/>
      <c r="I5153" s="159"/>
      <c r="K5153" s="161"/>
      <c r="S5153" s="157"/>
    </row>
    <row r="5154" spans="1:19" s="158" customFormat="1" x14ac:dyDescent="0.2">
      <c r="A5154" s="157"/>
      <c r="E5154" s="159"/>
      <c r="F5154" s="159"/>
      <c r="G5154" s="160"/>
      <c r="H5154" s="159"/>
      <c r="I5154" s="159"/>
      <c r="K5154" s="161"/>
      <c r="S5154" s="157"/>
    </row>
    <row r="5155" spans="1:19" s="158" customFormat="1" x14ac:dyDescent="0.2">
      <c r="A5155" s="157"/>
      <c r="E5155" s="159"/>
      <c r="F5155" s="159"/>
      <c r="G5155" s="160"/>
      <c r="H5155" s="159"/>
      <c r="I5155" s="159"/>
      <c r="K5155" s="161"/>
      <c r="S5155" s="157"/>
    </row>
    <row r="5156" spans="1:19" s="158" customFormat="1" x14ac:dyDescent="0.2">
      <c r="A5156" s="157"/>
      <c r="E5156" s="159"/>
      <c r="F5156" s="159"/>
      <c r="G5156" s="160"/>
      <c r="H5156" s="159"/>
      <c r="I5156" s="159"/>
      <c r="K5156" s="161"/>
      <c r="S5156" s="157"/>
    </row>
    <row r="5157" spans="1:19" s="158" customFormat="1" x14ac:dyDescent="0.2">
      <c r="A5157" s="157"/>
      <c r="E5157" s="159"/>
      <c r="F5157" s="159"/>
      <c r="G5157" s="160"/>
      <c r="H5157" s="159"/>
      <c r="I5157" s="159"/>
      <c r="K5157" s="161"/>
      <c r="S5157" s="157"/>
    </row>
    <row r="5158" spans="1:19" s="158" customFormat="1" x14ac:dyDescent="0.2">
      <c r="A5158" s="157"/>
      <c r="E5158" s="159"/>
      <c r="F5158" s="159"/>
      <c r="G5158" s="160"/>
      <c r="H5158" s="159"/>
      <c r="I5158" s="159"/>
      <c r="K5158" s="161"/>
      <c r="S5158" s="157"/>
    </row>
    <row r="5159" spans="1:19" s="158" customFormat="1" x14ac:dyDescent="0.2">
      <c r="A5159" s="157"/>
      <c r="E5159" s="159"/>
      <c r="F5159" s="159"/>
      <c r="G5159" s="160"/>
      <c r="H5159" s="159"/>
      <c r="I5159" s="159"/>
      <c r="K5159" s="161"/>
      <c r="S5159" s="157"/>
    </row>
    <row r="5160" spans="1:19" s="158" customFormat="1" x14ac:dyDescent="0.2">
      <c r="A5160" s="157"/>
      <c r="E5160" s="159"/>
      <c r="F5160" s="159"/>
      <c r="G5160" s="160"/>
      <c r="H5160" s="159"/>
      <c r="I5160" s="159"/>
      <c r="K5160" s="161"/>
      <c r="S5160" s="157"/>
    </row>
    <row r="5161" spans="1:19" s="158" customFormat="1" x14ac:dyDescent="0.2">
      <c r="A5161" s="157"/>
      <c r="E5161" s="159"/>
      <c r="F5161" s="159"/>
      <c r="G5161" s="160"/>
      <c r="H5161" s="159"/>
      <c r="I5161" s="159"/>
      <c r="K5161" s="161"/>
      <c r="S5161" s="157"/>
    </row>
    <row r="5162" spans="1:19" s="158" customFormat="1" x14ac:dyDescent="0.2">
      <c r="A5162" s="157"/>
      <c r="E5162" s="159"/>
      <c r="F5162" s="159"/>
      <c r="G5162" s="160"/>
      <c r="H5162" s="159"/>
      <c r="I5162" s="159"/>
      <c r="K5162" s="161"/>
      <c r="S5162" s="157"/>
    </row>
    <row r="5163" spans="1:19" s="158" customFormat="1" x14ac:dyDescent="0.2">
      <c r="A5163" s="157"/>
      <c r="E5163" s="159"/>
      <c r="F5163" s="159"/>
      <c r="G5163" s="160"/>
      <c r="H5163" s="159"/>
      <c r="I5163" s="159"/>
      <c r="K5163" s="161"/>
      <c r="S5163" s="157"/>
    </row>
    <row r="5164" spans="1:19" s="158" customFormat="1" x14ac:dyDescent="0.2">
      <c r="A5164" s="157"/>
      <c r="E5164" s="159"/>
      <c r="F5164" s="159"/>
      <c r="G5164" s="160"/>
      <c r="H5164" s="159"/>
      <c r="I5164" s="159"/>
      <c r="K5164" s="161"/>
      <c r="S5164" s="157"/>
    </row>
    <row r="5165" spans="1:19" s="158" customFormat="1" x14ac:dyDescent="0.2">
      <c r="A5165" s="157"/>
      <c r="E5165" s="159"/>
      <c r="F5165" s="159"/>
      <c r="G5165" s="160"/>
      <c r="H5165" s="159"/>
      <c r="I5165" s="159"/>
      <c r="K5165" s="161"/>
      <c r="S5165" s="157"/>
    </row>
    <row r="5166" spans="1:19" s="158" customFormat="1" x14ac:dyDescent="0.2">
      <c r="A5166" s="157"/>
      <c r="E5166" s="159"/>
      <c r="F5166" s="159"/>
      <c r="G5166" s="160"/>
      <c r="H5166" s="159"/>
      <c r="I5166" s="159"/>
      <c r="K5166" s="161"/>
      <c r="S5166" s="157"/>
    </row>
    <row r="5167" spans="1:19" s="158" customFormat="1" x14ac:dyDescent="0.2">
      <c r="A5167" s="157"/>
      <c r="E5167" s="159"/>
      <c r="F5167" s="159"/>
      <c r="G5167" s="160"/>
      <c r="H5167" s="159"/>
      <c r="I5167" s="159"/>
      <c r="K5167" s="161"/>
      <c r="S5167" s="157"/>
    </row>
    <row r="5168" spans="1:19" s="158" customFormat="1" x14ac:dyDescent="0.2">
      <c r="A5168" s="157"/>
      <c r="E5168" s="159"/>
      <c r="F5168" s="159"/>
      <c r="G5168" s="160"/>
      <c r="H5168" s="159"/>
      <c r="I5168" s="159"/>
      <c r="K5168" s="161"/>
      <c r="S5168" s="157"/>
    </row>
    <row r="5169" spans="1:19" s="158" customFormat="1" x14ac:dyDescent="0.2">
      <c r="A5169" s="157"/>
      <c r="E5169" s="159"/>
      <c r="F5169" s="159"/>
      <c r="G5169" s="160"/>
      <c r="H5169" s="159"/>
      <c r="I5169" s="159"/>
      <c r="K5169" s="161"/>
      <c r="S5169" s="157"/>
    </row>
    <row r="5170" spans="1:19" s="158" customFormat="1" x14ac:dyDescent="0.2">
      <c r="A5170" s="157"/>
      <c r="E5170" s="159"/>
      <c r="F5170" s="159"/>
      <c r="G5170" s="160"/>
      <c r="H5170" s="159"/>
      <c r="I5170" s="159"/>
      <c r="K5170" s="161"/>
      <c r="S5170" s="157"/>
    </row>
    <row r="5171" spans="1:19" s="158" customFormat="1" x14ac:dyDescent="0.2">
      <c r="A5171" s="157"/>
      <c r="E5171" s="159"/>
      <c r="F5171" s="159"/>
      <c r="G5171" s="160"/>
      <c r="H5171" s="159"/>
      <c r="I5171" s="159"/>
      <c r="K5171" s="161"/>
      <c r="S5171" s="157"/>
    </row>
    <row r="5172" spans="1:19" s="158" customFormat="1" x14ac:dyDescent="0.2">
      <c r="A5172" s="157"/>
      <c r="E5172" s="159"/>
      <c r="F5172" s="159"/>
      <c r="G5172" s="160"/>
      <c r="H5172" s="159"/>
      <c r="I5172" s="159"/>
      <c r="K5172" s="161"/>
      <c r="S5172" s="157"/>
    </row>
    <row r="5173" spans="1:19" s="158" customFormat="1" x14ac:dyDescent="0.2">
      <c r="A5173" s="157"/>
      <c r="E5173" s="159"/>
      <c r="F5173" s="159"/>
      <c r="G5173" s="160"/>
      <c r="H5173" s="159"/>
      <c r="I5173" s="159"/>
      <c r="K5173" s="161"/>
      <c r="S5173" s="157"/>
    </row>
    <row r="5174" spans="1:19" s="158" customFormat="1" x14ac:dyDescent="0.2">
      <c r="A5174" s="157"/>
      <c r="E5174" s="159"/>
      <c r="F5174" s="159"/>
      <c r="G5174" s="160"/>
      <c r="H5174" s="159"/>
      <c r="I5174" s="159"/>
      <c r="K5174" s="161"/>
      <c r="S5174" s="157"/>
    </row>
    <row r="5175" spans="1:19" s="158" customFormat="1" x14ac:dyDescent="0.2">
      <c r="A5175" s="157"/>
      <c r="E5175" s="159"/>
      <c r="F5175" s="159"/>
      <c r="G5175" s="160"/>
      <c r="H5175" s="159"/>
      <c r="I5175" s="159"/>
      <c r="K5175" s="161"/>
      <c r="S5175" s="157"/>
    </row>
    <row r="5176" spans="1:19" s="158" customFormat="1" x14ac:dyDescent="0.2">
      <c r="A5176" s="157"/>
      <c r="E5176" s="159"/>
      <c r="F5176" s="159"/>
      <c r="G5176" s="160"/>
      <c r="H5176" s="159"/>
      <c r="I5176" s="159"/>
      <c r="K5176" s="161"/>
      <c r="S5176" s="157"/>
    </row>
    <row r="5177" spans="1:19" s="158" customFormat="1" x14ac:dyDescent="0.2">
      <c r="A5177" s="157"/>
      <c r="E5177" s="159"/>
      <c r="F5177" s="159"/>
      <c r="G5177" s="160"/>
      <c r="H5177" s="159"/>
      <c r="I5177" s="159"/>
      <c r="K5177" s="161"/>
      <c r="S5177" s="157"/>
    </row>
    <row r="5178" spans="1:19" s="158" customFormat="1" x14ac:dyDescent="0.2">
      <c r="A5178" s="157"/>
      <c r="E5178" s="159"/>
      <c r="F5178" s="159"/>
      <c r="G5178" s="160"/>
      <c r="H5178" s="159"/>
      <c r="I5178" s="159"/>
      <c r="K5178" s="161"/>
      <c r="S5178" s="157"/>
    </row>
    <row r="5179" spans="1:19" s="158" customFormat="1" x14ac:dyDescent="0.2">
      <c r="A5179" s="157"/>
      <c r="E5179" s="159"/>
      <c r="F5179" s="159"/>
      <c r="G5179" s="160"/>
      <c r="H5179" s="159"/>
      <c r="I5179" s="159"/>
      <c r="K5179" s="161"/>
      <c r="S5179" s="157"/>
    </row>
    <row r="5180" spans="1:19" s="158" customFormat="1" x14ac:dyDescent="0.2">
      <c r="A5180" s="157"/>
      <c r="E5180" s="159"/>
      <c r="F5180" s="159"/>
      <c r="G5180" s="160"/>
      <c r="H5180" s="159"/>
      <c r="I5180" s="159"/>
      <c r="K5180" s="161"/>
      <c r="S5180" s="157"/>
    </row>
    <row r="5181" spans="1:19" s="158" customFormat="1" x14ac:dyDescent="0.2">
      <c r="A5181" s="157"/>
      <c r="E5181" s="159"/>
      <c r="F5181" s="159"/>
      <c r="G5181" s="160"/>
      <c r="H5181" s="159"/>
      <c r="I5181" s="159"/>
      <c r="K5181" s="161"/>
      <c r="S5181" s="157"/>
    </row>
    <row r="5182" spans="1:19" s="158" customFormat="1" x14ac:dyDescent="0.2">
      <c r="A5182" s="157"/>
      <c r="E5182" s="159"/>
      <c r="F5182" s="159"/>
      <c r="G5182" s="160"/>
      <c r="H5182" s="159"/>
      <c r="I5182" s="159"/>
      <c r="K5182" s="161"/>
      <c r="S5182" s="157"/>
    </row>
    <row r="5183" spans="1:19" s="158" customFormat="1" x14ac:dyDescent="0.2">
      <c r="A5183" s="157"/>
      <c r="E5183" s="159"/>
      <c r="F5183" s="159"/>
      <c r="G5183" s="160"/>
      <c r="H5183" s="159"/>
      <c r="I5183" s="159"/>
      <c r="K5183" s="161"/>
      <c r="S5183" s="157"/>
    </row>
    <row r="5184" spans="1:19" s="158" customFormat="1" x14ac:dyDescent="0.2">
      <c r="A5184" s="157"/>
      <c r="E5184" s="159"/>
      <c r="F5184" s="159"/>
      <c r="G5184" s="160"/>
      <c r="H5184" s="159"/>
      <c r="I5184" s="159"/>
      <c r="K5184" s="161"/>
      <c r="S5184" s="157"/>
    </row>
    <row r="5185" spans="1:19" s="158" customFormat="1" x14ac:dyDescent="0.2">
      <c r="A5185" s="157"/>
      <c r="E5185" s="159"/>
      <c r="F5185" s="159"/>
      <c r="G5185" s="160"/>
      <c r="H5185" s="159"/>
      <c r="I5185" s="159"/>
      <c r="K5185" s="161"/>
      <c r="S5185" s="157"/>
    </row>
    <row r="5186" spans="1:19" s="158" customFormat="1" x14ac:dyDescent="0.2">
      <c r="A5186" s="157"/>
      <c r="E5186" s="159"/>
      <c r="F5186" s="159"/>
      <c r="G5186" s="160"/>
      <c r="H5186" s="159"/>
      <c r="I5186" s="159"/>
      <c r="K5186" s="161"/>
      <c r="S5186" s="157"/>
    </row>
    <row r="5187" spans="1:19" s="158" customFormat="1" x14ac:dyDescent="0.2">
      <c r="A5187" s="157"/>
      <c r="E5187" s="159"/>
      <c r="F5187" s="159"/>
      <c r="G5187" s="160"/>
      <c r="H5187" s="159"/>
      <c r="I5187" s="159"/>
      <c r="K5187" s="161"/>
      <c r="S5187" s="157"/>
    </row>
    <row r="5188" spans="1:19" s="158" customFormat="1" x14ac:dyDescent="0.2">
      <c r="A5188" s="157"/>
      <c r="E5188" s="159"/>
      <c r="F5188" s="159"/>
      <c r="G5188" s="160"/>
      <c r="H5188" s="159"/>
      <c r="I5188" s="159"/>
      <c r="K5188" s="161"/>
      <c r="S5188" s="157"/>
    </row>
    <row r="5189" spans="1:19" s="158" customFormat="1" x14ac:dyDescent="0.2">
      <c r="A5189" s="157"/>
      <c r="E5189" s="159"/>
      <c r="F5189" s="159"/>
      <c r="G5189" s="160"/>
      <c r="H5189" s="159"/>
      <c r="I5189" s="159"/>
      <c r="K5189" s="161"/>
      <c r="S5189" s="157"/>
    </row>
    <row r="5190" spans="1:19" s="158" customFormat="1" x14ac:dyDescent="0.2">
      <c r="A5190" s="157"/>
      <c r="E5190" s="159"/>
      <c r="F5190" s="159"/>
      <c r="G5190" s="160"/>
      <c r="H5190" s="159"/>
      <c r="I5190" s="159"/>
      <c r="K5190" s="161"/>
      <c r="S5190" s="157"/>
    </row>
    <row r="5191" spans="1:19" s="158" customFormat="1" x14ac:dyDescent="0.2">
      <c r="A5191" s="157"/>
      <c r="E5191" s="159"/>
      <c r="F5191" s="159"/>
      <c r="G5191" s="160"/>
      <c r="H5191" s="159"/>
      <c r="I5191" s="159"/>
      <c r="K5191" s="161"/>
      <c r="S5191" s="157"/>
    </row>
    <row r="5192" spans="1:19" s="158" customFormat="1" x14ac:dyDescent="0.2">
      <c r="A5192" s="157"/>
      <c r="E5192" s="159"/>
      <c r="F5192" s="159"/>
      <c r="G5192" s="160"/>
      <c r="H5192" s="159"/>
      <c r="I5192" s="159"/>
      <c r="K5192" s="161"/>
      <c r="S5192" s="157"/>
    </row>
    <row r="5193" spans="1:19" s="158" customFormat="1" x14ac:dyDescent="0.2">
      <c r="A5193" s="157"/>
      <c r="E5193" s="159"/>
      <c r="F5193" s="159"/>
      <c r="G5193" s="160"/>
      <c r="H5193" s="159"/>
      <c r="I5193" s="159"/>
      <c r="K5193" s="161"/>
      <c r="S5193" s="157"/>
    </row>
    <row r="5194" spans="1:19" s="158" customFormat="1" x14ac:dyDescent="0.2">
      <c r="A5194" s="157"/>
      <c r="E5194" s="159"/>
      <c r="F5194" s="159"/>
      <c r="G5194" s="160"/>
      <c r="H5194" s="159"/>
      <c r="I5194" s="159"/>
      <c r="K5194" s="161"/>
      <c r="S5194" s="157"/>
    </row>
    <row r="5195" spans="1:19" s="158" customFormat="1" x14ac:dyDescent="0.2">
      <c r="A5195" s="157"/>
      <c r="E5195" s="159"/>
      <c r="F5195" s="159"/>
      <c r="G5195" s="160"/>
      <c r="H5195" s="159"/>
      <c r="I5195" s="159"/>
      <c r="K5195" s="161"/>
      <c r="S5195" s="157"/>
    </row>
    <row r="5196" spans="1:19" s="158" customFormat="1" x14ac:dyDescent="0.2">
      <c r="A5196" s="157"/>
      <c r="E5196" s="159"/>
      <c r="F5196" s="159"/>
      <c r="G5196" s="160"/>
      <c r="H5196" s="159"/>
      <c r="I5196" s="159"/>
      <c r="K5196" s="161"/>
      <c r="S5196" s="157"/>
    </row>
    <row r="5197" spans="1:19" s="158" customFormat="1" x14ac:dyDescent="0.2">
      <c r="A5197" s="157"/>
      <c r="E5197" s="159"/>
      <c r="F5197" s="159"/>
      <c r="G5197" s="160"/>
      <c r="H5197" s="159"/>
      <c r="I5197" s="159"/>
      <c r="K5197" s="161"/>
      <c r="S5197" s="157"/>
    </row>
    <row r="5198" spans="1:19" s="158" customFormat="1" x14ac:dyDescent="0.2">
      <c r="A5198" s="157"/>
      <c r="E5198" s="159"/>
      <c r="F5198" s="159"/>
      <c r="G5198" s="160"/>
      <c r="H5198" s="159"/>
      <c r="I5198" s="159"/>
      <c r="K5198" s="161"/>
      <c r="S5198" s="157"/>
    </row>
    <row r="5199" spans="1:19" s="158" customFormat="1" x14ac:dyDescent="0.2">
      <c r="A5199" s="157"/>
      <c r="E5199" s="159"/>
      <c r="F5199" s="159"/>
      <c r="G5199" s="160"/>
      <c r="H5199" s="159"/>
      <c r="I5199" s="159"/>
      <c r="K5199" s="161"/>
      <c r="S5199" s="157"/>
    </row>
    <row r="5200" spans="1:19" s="158" customFormat="1" x14ac:dyDescent="0.2">
      <c r="A5200" s="157"/>
      <c r="E5200" s="159"/>
      <c r="F5200" s="159"/>
      <c r="G5200" s="160"/>
      <c r="H5200" s="159"/>
      <c r="I5200" s="159"/>
      <c r="K5200" s="161"/>
      <c r="S5200" s="157"/>
    </row>
    <row r="5201" spans="1:19" s="158" customFormat="1" x14ac:dyDescent="0.2">
      <c r="A5201" s="157"/>
      <c r="E5201" s="159"/>
      <c r="F5201" s="159"/>
      <c r="G5201" s="160"/>
      <c r="H5201" s="159"/>
      <c r="I5201" s="159"/>
      <c r="K5201" s="161"/>
      <c r="S5201" s="157"/>
    </row>
    <row r="5202" spans="1:19" s="158" customFormat="1" x14ac:dyDescent="0.2">
      <c r="A5202" s="157"/>
      <c r="E5202" s="159"/>
      <c r="F5202" s="159"/>
      <c r="G5202" s="160"/>
      <c r="H5202" s="159"/>
      <c r="I5202" s="159"/>
      <c r="K5202" s="161"/>
      <c r="S5202" s="157"/>
    </row>
    <row r="5203" spans="1:19" s="158" customFormat="1" x14ac:dyDescent="0.2">
      <c r="A5203" s="157"/>
      <c r="E5203" s="159"/>
      <c r="F5203" s="159"/>
      <c r="G5203" s="160"/>
      <c r="H5203" s="159"/>
      <c r="I5203" s="159"/>
      <c r="K5203" s="161"/>
      <c r="S5203" s="157"/>
    </row>
    <row r="5204" spans="1:19" s="158" customFormat="1" x14ac:dyDescent="0.2">
      <c r="A5204" s="157"/>
      <c r="E5204" s="159"/>
      <c r="F5204" s="159"/>
      <c r="G5204" s="160"/>
      <c r="H5204" s="159"/>
      <c r="I5204" s="159"/>
      <c r="K5204" s="161"/>
      <c r="S5204" s="157"/>
    </row>
    <row r="5205" spans="1:19" s="158" customFormat="1" x14ac:dyDescent="0.2">
      <c r="A5205" s="157"/>
      <c r="E5205" s="159"/>
      <c r="F5205" s="159"/>
      <c r="G5205" s="160"/>
      <c r="H5205" s="159"/>
      <c r="I5205" s="159"/>
      <c r="K5205" s="161"/>
      <c r="S5205" s="157"/>
    </row>
    <row r="5206" spans="1:19" s="158" customFormat="1" x14ac:dyDescent="0.2">
      <c r="A5206" s="157"/>
      <c r="E5206" s="159"/>
      <c r="F5206" s="159"/>
      <c r="G5206" s="160"/>
      <c r="H5206" s="159"/>
      <c r="I5206" s="159"/>
      <c r="K5206" s="161"/>
      <c r="S5206" s="157"/>
    </row>
    <row r="5207" spans="1:19" s="158" customFormat="1" x14ac:dyDescent="0.2">
      <c r="A5207" s="157"/>
      <c r="E5207" s="159"/>
      <c r="F5207" s="159"/>
      <c r="G5207" s="160"/>
      <c r="H5207" s="159"/>
      <c r="I5207" s="159"/>
      <c r="K5207" s="161"/>
      <c r="S5207" s="157"/>
    </row>
    <row r="5208" spans="1:19" s="158" customFormat="1" x14ac:dyDescent="0.2">
      <c r="A5208" s="157"/>
      <c r="E5208" s="159"/>
      <c r="F5208" s="159"/>
      <c r="G5208" s="160"/>
      <c r="H5208" s="159"/>
      <c r="I5208" s="159"/>
      <c r="K5208" s="161"/>
      <c r="S5208" s="157"/>
    </row>
    <row r="5209" spans="1:19" s="158" customFormat="1" x14ac:dyDescent="0.2">
      <c r="A5209" s="157"/>
      <c r="E5209" s="159"/>
      <c r="F5209" s="159"/>
      <c r="G5209" s="160"/>
      <c r="H5209" s="159"/>
      <c r="I5209" s="159"/>
      <c r="K5209" s="161"/>
      <c r="S5209" s="157"/>
    </row>
    <row r="5210" spans="1:19" s="158" customFormat="1" x14ac:dyDescent="0.2">
      <c r="A5210" s="157"/>
      <c r="E5210" s="159"/>
      <c r="F5210" s="159"/>
      <c r="G5210" s="160"/>
      <c r="H5210" s="159"/>
      <c r="I5210" s="159"/>
      <c r="K5210" s="161"/>
      <c r="S5210" s="157"/>
    </row>
    <row r="5211" spans="1:19" s="158" customFormat="1" x14ac:dyDescent="0.2">
      <c r="A5211" s="157"/>
      <c r="E5211" s="159"/>
      <c r="F5211" s="159"/>
      <c r="G5211" s="160"/>
      <c r="H5211" s="159"/>
      <c r="I5211" s="159"/>
      <c r="K5211" s="161"/>
      <c r="S5211" s="157"/>
    </row>
    <row r="5212" spans="1:19" s="158" customFormat="1" x14ac:dyDescent="0.2">
      <c r="A5212" s="157"/>
      <c r="E5212" s="159"/>
      <c r="F5212" s="159"/>
      <c r="G5212" s="160"/>
      <c r="H5212" s="159"/>
      <c r="I5212" s="159"/>
      <c r="K5212" s="161"/>
      <c r="S5212" s="157"/>
    </row>
    <row r="5213" spans="1:19" s="158" customFormat="1" x14ac:dyDescent="0.2">
      <c r="A5213" s="157"/>
      <c r="E5213" s="159"/>
      <c r="F5213" s="159"/>
      <c r="G5213" s="160"/>
      <c r="H5213" s="159"/>
      <c r="I5213" s="159"/>
      <c r="K5213" s="161"/>
      <c r="S5213" s="157"/>
    </row>
    <row r="5214" spans="1:19" s="158" customFormat="1" x14ac:dyDescent="0.2">
      <c r="A5214" s="157"/>
      <c r="E5214" s="159"/>
      <c r="F5214" s="159"/>
      <c r="G5214" s="160"/>
      <c r="H5214" s="159"/>
      <c r="I5214" s="159"/>
      <c r="K5214" s="161"/>
      <c r="S5214" s="157"/>
    </row>
    <row r="5215" spans="1:19" s="158" customFormat="1" x14ac:dyDescent="0.2">
      <c r="A5215" s="157"/>
      <c r="E5215" s="159"/>
      <c r="F5215" s="159"/>
      <c r="G5215" s="160"/>
      <c r="H5215" s="159"/>
      <c r="I5215" s="159"/>
      <c r="K5215" s="161"/>
      <c r="S5215" s="157"/>
    </row>
    <row r="5216" spans="1:19" s="158" customFormat="1" x14ac:dyDescent="0.2">
      <c r="A5216" s="157"/>
      <c r="E5216" s="159"/>
      <c r="F5216" s="159"/>
      <c r="G5216" s="160"/>
      <c r="H5216" s="159"/>
      <c r="I5216" s="159"/>
      <c r="K5216" s="161"/>
      <c r="S5216" s="157"/>
    </row>
    <row r="5217" spans="1:19" s="158" customFormat="1" x14ac:dyDescent="0.2">
      <c r="A5217" s="157"/>
      <c r="E5217" s="159"/>
      <c r="F5217" s="159"/>
      <c r="G5217" s="160"/>
      <c r="H5217" s="159"/>
      <c r="I5217" s="159"/>
      <c r="K5217" s="161"/>
      <c r="S5217" s="157"/>
    </row>
    <row r="5218" spans="1:19" s="158" customFormat="1" x14ac:dyDescent="0.2">
      <c r="A5218" s="157"/>
      <c r="E5218" s="159"/>
      <c r="F5218" s="159"/>
      <c r="G5218" s="160"/>
      <c r="H5218" s="159"/>
      <c r="I5218" s="159"/>
      <c r="K5218" s="161"/>
      <c r="S5218" s="157"/>
    </row>
    <row r="5219" spans="1:19" s="158" customFormat="1" x14ac:dyDescent="0.2">
      <c r="A5219" s="157"/>
      <c r="E5219" s="159"/>
      <c r="F5219" s="159"/>
      <c r="G5219" s="160"/>
      <c r="H5219" s="159"/>
      <c r="I5219" s="159"/>
      <c r="K5219" s="161"/>
      <c r="S5219" s="157"/>
    </row>
    <row r="5220" spans="1:19" s="158" customFormat="1" x14ac:dyDescent="0.2">
      <c r="A5220" s="157"/>
      <c r="E5220" s="159"/>
      <c r="F5220" s="159"/>
      <c r="G5220" s="160"/>
      <c r="H5220" s="159"/>
      <c r="I5220" s="159"/>
      <c r="K5220" s="161"/>
      <c r="S5220" s="157"/>
    </row>
    <row r="5221" spans="1:19" s="158" customFormat="1" x14ac:dyDescent="0.2">
      <c r="A5221" s="157"/>
      <c r="E5221" s="159"/>
      <c r="F5221" s="159"/>
      <c r="G5221" s="160"/>
      <c r="H5221" s="159"/>
      <c r="I5221" s="159"/>
      <c r="K5221" s="161"/>
      <c r="S5221" s="157"/>
    </row>
    <row r="5222" spans="1:19" s="158" customFormat="1" x14ac:dyDescent="0.2">
      <c r="A5222" s="157"/>
      <c r="E5222" s="159"/>
      <c r="F5222" s="159"/>
      <c r="G5222" s="160"/>
      <c r="H5222" s="159"/>
      <c r="I5222" s="159"/>
      <c r="K5222" s="161"/>
      <c r="S5222" s="157"/>
    </row>
    <row r="5223" spans="1:19" s="158" customFormat="1" x14ac:dyDescent="0.2">
      <c r="A5223" s="157"/>
      <c r="E5223" s="159"/>
      <c r="F5223" s="159"/>
      <c r="G5223" s="160"/>
      <c r="H5223" s="159"/>
      <c r="I5223" s="159"/>
      <c r="K5223" s="161"/>
      <c r="S5223" s="157"/>
    </row>
    <row r="5224" spans="1:19" s="158" customFormat="1" x14ac:dyDescent="0.2">
      <c r="A5224" s="157"/>
      <c r="E5224" s="159"/>
      <c r="F5224" s="159"/>
      <c r="G5224" s="160"/>
      <c r="H5224" s="159"/>
      <c r="I5224" s="159"/>
      <c r="K5224" s="161"/>
      <c r="S5224" s="157"/>
    </row>
    <row r="5225" spans="1:19" s="158" customFormat="1" x14ac:dyDescent="0.2">
      <c r="A5225" s="157"/>
      <c r="E5225" s="159"/>
      <c r="F5225" s="159"/>
      <c r="G5225" s="160"/>
      <c r="H5225" s="159"/>
      <c r="I5225" s="159"/>
      <c r="K5225" s="161"/>
      <c r="S5225" s="157"/>
    </row>
    <row r="5226" spans="1:19" s="158" customFormat="1" x14ac:dyDescent="0.2">
      <c r="A5226" s="157"/>
      <c r="E5226" s="159"/>
      <c r="F5226" s="159"/>
      <c r="G5226" s="160"/>
      <c r="H5226" s="159"/>
      <c r="I5226" s="159"/>
      <c r="K5226" s="161"/>
      <c r="S5226" s="157"/>
    </row>
    <row r="5227" spans="1:19" s="158" customFormat="1" x14ac:dyDescent="0.2">
      <c r="A5227" s="157"/>
      <c r="E5227" s="159"/>
      <c r="F5227" s="159"/>
      <c r="G5227" s="160"/>
      <c r="H5227" s="159"/>
      <c r="I5227" s="159"/>
      <c r="K5227" s="161"/>
      <c r="S5227" s="157"/>
    </row>
    <row r="5228" spans="1:19" s="158" customFormat="1" x14ac:dyDescent="0.2">
      <c r="A5228" s="157"/>
      <c r="E5228" s="159"/>
      <c r="F5228" s="159"/>
      <c r="G5228" s="160"/>
      <c r="H5228" s="159"/>
      <c r="I5228" s="159"/>
      <c r="K5228" s="161"/>
      <c r="S5228" s="157"/>
    </row>
    <row r="5229" spans="1:19" s="158" customFormat="1" x14ac:dyDescent="0.2">
      <c r="A5229" s="157"/>
      <c r="E5229" s="159"/>
      <c r="F5229" s="159"/>
      <c r="G5229" s="160"/>
      <c r="H5229" s="159"/>
      <c r="I5229" s="159"/>
      <c r="K5229" s="161"/>
      <c r="S5229" s="157"/>
    </row>
    <row r="5230" spans="1:19" s="158" customFormat="1" x14ac:dyDescent="0.2">
      <c r="A5230" s="157"/>
      <c r="E5230" s="159"/>
      <c r="F5230" s="159"/>
      <c r="G5230" s="160"/>
      <c r="H5230" s="159"/>
      <c r="I5230" s="159"/>
      <c r="K5230" s="161"/>
      <c r="S5230" s="157"/>
    </row>
    <row r="5231" spans="1:19" s="158" customFormat="1" x14ac:dyDescent="0.2">
      <c r="A5231" s="157"/>
      <c r="E5231" s="159"/>
      <c r="F5231" s="159"/>
      <c r="G5231" s="160"/>
      <c r="H5231" s="159"/>
      <c r="I5231" s="159"/>
      <c r="K5231" s="161"/>
      <c r="S5231" s="157"/>
    </row>
    <row r="5232" spans="1:19" s="158" customFormat="1" x14ac:dyDescent="0.2">
      <c r="A5232" s="157"/>
      <c r="E5232" s="159"/>
      <c r="F5232" s="159"/>
      <c r="G5232" s="160"/>
      <c r="H5232" s="159"/>
      <c r="I5232" s="159"/>
      <c r="K5232" s="161"/>
      <c r="S5232" s="157"/>
    </row>
    <row r="5233" spans="1:19" s="158" customFormat="1" x14ac:dyDescent="0.2">
      <c r="A5233" s="157"/>
      <c r="E5233" s="159"/>
      <c r="F5233" s="159"/>
      <c r="G5233" s="160"/>
      <c r="H5233" s="159"/>
      <c r="I5233" s="159"/>
      <c r="K5233" s="161"/>
      <c r="S5233" s="157"/>
    </row>
    <row r="5234" spans="1:19" s="158" customFormat="1" x14ac:dyDescent="0.2">
      <c r="A5234" s="157"/>
      <c r="E5234" s="159"/>
      <c r="F5234" s="159"/>
      <c r="G5234" s="160"/>
      <c r="H5234" s="159"/>
      <c r="I5234" s="159"/>
      <c r="K5234" s="161"/>
      <c r="S5234" s="157"/>
    </row>
    <row r="5235" spans="1:19" s="158" customFormat="1" x14ac:dyDescent="0.2">
      <c r="A5235" s="157"/>
      <c r="E5235" s="159"/>
      <c r="F5235" s="159"/>
      <c r="G5235" s="160"/>
      <c r="H5235" s="159"/>
      <c r="I5235" s="159"/>
      <c r="K5235" s="161"/>
      <c r="S5235" s="157"/>
    </row>
    <row r="5236" spans="1:19" s="158" customFormat="1" x14ac:dyDescent="0.2">
      <c r="A5236" s="157"/>
      <c r="E5236" s="159"/>
      <c r="F5236" s="159"/>
      <c r="G5236" s="160"/>
      <c r="H5236" s="159"/>
      <c r="I5236" s="159"/>
      <c r="K5236" s="161"/>
      <c r="S5236" s="157"/>
    </row>
    <row r="5237" spans="1:19" s="158" customFormat="1" x14ac:dyDescent="0.2">
      <c r="A5237" s="157"/>
      <c r="E5237" s="159"/>
      <c r="F5237" s="159"/>
      <c r="G5237" s="160"/>
      <c r="H5237" s="159"/>
      <c r="I5237" s="159"/>
      <c r="K5237" s="161"/>
      <c r="S5237" s="157"/>
    </row>
    <row r="5238" spans="1:19" s="158" customFormat="1" x14ac:dyDescent="0.2">
      <c r="A5238" s="157"/>
      <c r="E5238" s="159"/>
      <c r="F5238" s="159"/>
      <c r="G5238" s="160"/>
      <c r="H5238" s="159"/>
      <c r="I5238" s="159"/>
      <c r="K5238" s="161"/>
      <c r="S5238" s="157"/>
    </row>
    <row r="5239" spans="1:19" s="158" customFormat="1" x14ac:dyDescent="0.2">
      <c r="A5239" s="157"/>
      <c r="E5239" s="159"/>
      <c r="F5239" s="159"/>
      <c r="G5239" s="160"/>
      <c r="H5239" s="159"/>
      <c r="I5239" s="159"/>
      <c r="K5239" s="161"/>
      <c r="S5239" s="157"/>
    </row>
    <row r="5240" spans="1:19" s="158" customFormat="1" x14ac:dyDescent="0.2">
      <c r="A5240" s="157"/>
      <c r="E5240" s="159"/>
      <c r="F5240" s="159"/>
      <c r="G5240" s="160"/>
      <c r="H5240" s="159"/>
      <c r="I5240" s="159"/>
      <c r="K5240" s="161"/>
      <c r="S5240" s="157"/>
    </row>
    <row r="5241" spans="1:19" s="158" customFormat="1" x14ac:dyDescent="0.2">
      <c r="A5241" s="157"/>
      <c r="E5241" s="159"/>
      <c r="F5241" s="159"/>
      <c r="G5241" s="160"/>
      <c r="H5241" s="159"/>
      <c r="I5241" s="159"/>
      <c r="K5241" s="161"/>
      <c r="S5241" s="157"/>
    </row>
    <row r="5242" spans="1:19" s="158" customFormat="1" x14ac:dyDescent="0.2">
      <c r="A5242" s="157"/>
      <c r="E5242" s="159"/>
      <c r="F5242" s="159"/>
      <c r="G5242" s="160"/>
      <c r="H5242" s="159"/>
      <c r="I5242" s="159"/>
      <c r="K5242" s="161"/>
      <c r="S5242" s="157"/>
    </row>
    <row r="5243" spans="1:19" s="158" customFormat="1" x14ac:dyDescent="0.2">
      <c r="A5243" s="157"/>
      <c r="E5243" s="159"/>
      <c r="F5243" s="159"/>
      <c r="G5243" s="160"/>
      <c r="H5243" s="159"/>
      <c r="I5243" s="159"/>
      <c r="K5243" s="161"/>
      <c r="S5243" s="157"/>
    </row>
    <row r="5244" spans="1:19" s="158" customFormat="1" x14ac:dyDescent="0.2">
      <c r="A5244" s="157"/>
      <c r="E5244" s="159"/>
      <c r="F5244" s="159"/>
      <c r="G5244" s="160"/>
      <c r="H5244" s="159"/>
      <c r="I5244" s="159"/>
      <c r="K5244" s="161"/>
      <c r="S5244" s="157"/>
    </row>
    <row r="5245" spans="1:19" s="158" customFormat="1" x14ac:dyDescent="0.2">
      <c r="A5245" s="157"/>
      <c r="E5245" s="159"/>
      <c r="F5245" s="159"/>
      <c r="G5245" s="160"/>
      <c r="H5245" s="159"/>
      <c r="I5245" s="159"/>
      <c r="K5245" s="161"/>
      <c r="S5245" s="157"/>
    </row>
    <row r="5246" spans="1:19" s="158" customFormat="1" x14ac:dyDescent="0.2">
      <c r="A5246" s="157"/>
      <c r="E5246" s="159"/>
      <c r="F5246" s="159"/>
      <c r="G5246" s="160"/>
      <c r="H5246" s="159"/>
      <c r="I5246" s="159"/>
      <c r="K5246" s="161"/>
      <c r="S5246" s="157"/>
    </row>
    <row r="5247" spans="1:19" s="158" customFormat="1" x14ac:dyDescent="0.2">
      <c r="A5247" s="157"/>
      <c r="E5247" s="159"/>
      <c r="F5247" s="159"/>
      <c r="G5247" s="160"/>
      <c r="H5247" s="159"/>
      <c r="I5247" s="159"/>
      <c r="K5247" s="161"/>
      <c r="S5247" s="157"/>
    </row>
    <row r="5248" spans="1:19" s="158" customFormat="1" x14ac:dyDescent="0.2">
      <c r="A5248" s="157"/>
      <c r="E5248" s="159"/>
      <c r="F5248" s="159"/>
      <c r="G5248" s="160"/>
      <c r="H5248" s="159"/>
      <c r="I5248" s="159"/>
      <c r="K5248" s="161"/>
      <c r="S5248" s="157"/>
    </row>
    <row r="5249" spans="1:19" s="158" customFormat="1" x14ac:dyDescent="0.2">
      <c r="A5249" s="157"/>
      <c r="E5249" s="159"/>
      <c r="F5249" s="159"/>
      <c r="G5249" s="160"/>
      <c r="H5249" s="159"/>
      <c r="I5249" s="159"/>
      <c r="K5249" s="161"/>
      <c r="S5249" s="157"/>
    </row>
    <row r="5250" spans="1:19" s="158" customFormat="1" x14ac:dyDescent="0.2">
      <c r="A5250" s="157"/>
      <c r="E5250" s="159"/>
      <c r="F5250" s="159"/>
      <c r="G5250" s="160"/>
      <c r="H5250" s="159"/>
      <c r="I5250" s="159"/>
      <c r="K5250" s="161"/>
      <c r="S5250" s="157"/>
    </row>
    <row r="5251" spans="1:19" s="158" customFormat="1" x14ac:dyDescent="0.2">
      <c r="A5251" s="157"/>
      <c r="E5251" s="159"/>
      <c r="F5251" s="159"/>
      <c r="G5251" s="160"/>
      <c r="H5251" s="159"/>
      <c r="I5251" s="159"/>
      <c r="K5251" s="161"/>
      <c r="S5251" s="157"/>
    </row>
    <row r="5252" spans="1:19" s="158" customFormat="1" x14ac:dyDescent="0.2">
      <c r="A5252" s="157"/>
      <c r="E5252" s="159"/>
      <c r="F5252" s="159"/>
      <c r="G5252" s="160"/>
      <c r="H5252" s="159"/>
      <c r="I5252" s="159"/>
      <c r="K5252" s="161"/>
      <c r="S5252" s="157"/>
    </row>
    <row r="5253" spans="1:19" s="158" customFormat="1" x14ac:dyDescent="0.2">
      <c r="A5253" s="157"/>
      <c r="E5253" s="159"/>
      <c r="F5253" s="159"/>
      <c r="G5253" s="160"/>
      <c r="H5253" s="159"/>
      <c r="I5253" s="159"/>
      <c r="K5253" s="161"/>
      <c r="S5253" s="157"/>
    </row>
    <row r="5254" spans="1:19" s="158" customFormat="1" x14ac:dyDescent="0.2">
      <c r="A5254" s="157"/>
      <c r="E5254" s="159"/>
      <c r="F5254" s="159"/>
      <c r="G5254" s="160"/>
      <c r="H5254" s="159"/>
      <c r="I5254" s="159"/>
      <c r="K5254" s="161"/>
      <c r="S5254" s="157"/>
    </row>
    <row r="5255" spans="1:19" s="158" customFormat="1" x14ac:dyDescent="0.2">
      <c r="A5255" s="157"/>
      <c r="E5255" s="159"/>
      <c r="F5255" s="159"/>
      <c r="G5255" s="160"/>
      <c r="H5255" s="159"/>
      <c r="I5255" s="159"/>
      <c r="K5255" s="161"/>
      <c r="S5255" s="157"/>
    </row>
    <row r="5256" spans="1:19" s="158" customFormat="1" x14ac:dyDescent="0.2">
      <c r="A5256" s="157"/>
      <c r="E5256" s="159"/>
      <c r="F5256" s="159"/>
      <c r="G5256" s="160"/>
      <c r="H5256" s="159"/>
      <c r="I5256" s="159"/>
      <c r="K5256" s="161"/>
      <c r="S5256" s="157"/>
    </row>
    <row r="5257" spans="1:19" s="158" customFormat="1" x14ac:dyDescent="0.2">
      <c r="A5257" s="157"/>
      <c r="E5257" s="159"/>
      <c r="F5257" s="159"/>
      <c r="G5257" s="160"/>
      <c r="H5257" s="159"/>
      <c r="I5257" s="159"/>
      <c r="K5257" s="161"/>
      <c r="S5257" s="157"/>
    </row>
    <row r="5258" spans="1:19" s="158" customFormat="1" x14ac:dyDescent="0.2">
      <c r="A5258" s="157"/>
      <c r="E5258" s="159"/>
      <c r="F5258" s="159"/>
      <c r="G5258" s="160"/>
      <c r="H5258" s="159"/>
      <c r="I5258" s="159"/>
      <c r="K5258" s="161"/>
      <c r="S5258" s="157"/>
    </row>
    <row r="5259" spans="1:19" s="158" customFormat="1" x14ac:dyDescent="0.2">
      <c r="A5259" s="157"/>
      <c r="E5259" s="159"/>
      <c r="F5259" s="159"/>
      <c r="G5259" s="160"/>
      <c r="H5259" s="159"/>
      <c r="I5259" s="159"/>
      <c r="K5259" s="161"/>
      <c r="S5259" s="157"/>
    </row>
    <row r="5260" spans="1:19" s="158" customFormat="1" x14ac:dyDescent="0.2">
      <c r="A5260" s="157"/>
      <c r="E5260" s="159"/>
      <c r="F5260" s="159"/>
      <c r="G5260" s="160"/>
      <c r="H5260" s="159"/>
      <c r="I5260" s="159"/>
      <c r="K5260" s="161"/>
      <c r="S5260" s="157"/>
    </row>
    <row r="5261" spans="1:19" s="158" customFormat="1" x14ac:dyDescent="0.2">
      <c r="A5261" s="157"/>
      <c r="E5261" s="159"/>
      <c r="F5261" s="159"/>
      <c r="G5261" s="160"/>
      <c r="H5261" s="159"/>
      <c r="I5261" s="159"/>
      <c r="K5261" s="161"/>
      <c r="S5261" s="157"/>
    </row>
    <row r="5262" spans="1:19" s="158" customFormat="1" x14ac:dyDescent="0.2">
      <c r="A5262" s="157"/>
      <c r="E5262" s="159"/>
      <c r="F5262" s="159"/>
      <c r="G5262" s="160"/>
      <c r="H5262" s="159"/>
      <c r="I5262" s="159"/>
      <c r="K5262" s="161"/>
      <c r="S5262" s="157"/>
    </row>
    <row r="5263" spans="1:19" s="158" customFormat="1" x14ac:dyDescent="0.2">
      <c r="A5263" s="157"/>
      <c r="E5263" s="159"/>
      <c r="F5263" s="159"/>
      <c r="G5263" s="160"/>
      <c r="H5263" s="159"/>
      <c r="I5263" s="159"/>
      <c r="K5263" s="161"/>
      <c r="S5263" s="157"/>
    </row>
    <row r="5264" spans="1:19" s="158" customFormat="1" x14ac:dyDescent="0.2">
      <c r="A5264" s="157"/>
      <c r="E5264" s="159"/>
      <c r="F5264" s="159"/>
      <c r="G5264" s="160"/>
      <c r="H5264" s="159"/>
      <c r="I5264" s="159"/>
      <c r="K5264" s="161"/>
      <c r="S5264" s="157"/>
    </row>
    <row r="5265" spans="1:19" s="158" customFormat="1" x14ac:dyDescent="0.2">
      <c r="A5265" s="157"/>
      <c r="E5265" s="159"/>
      <c r="F5265" s="159"/>
      <c r="G5265" s="160"/>
      <c r="H5265" s="159"/>
      <c r="I5265" s="159"/>
      <c r="K5265" s="161"/>
      <c r="S5265" s="157"/>
    </row>
    <row r="5266" spans="1:19" s="158" customFormat="1" x14ac:dyDescent="0.2">
      <c r="A5266" s="157"/>
      <c r="E5266" s="159"/>
      <c r="F5266" s="159"/>
      <c r="G5266" s="160"/>
      <c r="H5266" s="159"/>
      <c r="I5266" s="159"/>
      <c r="K5266" s="161"/>
      <c r="S5266" s="157"/>
    </row>
    <row r="5267" spans="1:19" s="158" customFormat="1" x14ac:dyDescent="0.2">
      <c r="A5267" s="157"/>
      <c r="E5267" s="159"/>
      <c r="F5267" s="159"/>
      <c r="G5267" s="160"/>
      <c r="H5267" s="159"/>
      <c r="I5267" s="159"/>
      <c r="K5267" s="161"/>
      <c r="S5267" s="157"/>
    </row>
    <row r="5268" spans="1:19" s="158" customFormat="1" x14ac:dyDescent="0.2">
      <c r="A5268" s="157"/>
      <c r="E5268" s="159"/>
      <c r="F5268" s="159"/>
      <c r="G5268" s="160"/>
      <c r="H5268" s="159"/>
      <c r="I5268" s="159"/>
      <c r="K5268" s="161"/>
      <c r="S5268" s="157"/>
    </row>
    <row r="5269" spans="1:19" s="158" customFormat="1" x14ac:dyDescent="0.2">
      <c r="A5269" s="157"/>
      <c r="E5269" s="159"/>
      <c r="F5269" s="159"/>
      <c r="G5269" s="160"/>
      <c r="H5269" s="159"/>
      <c r="I5269" s="159"/>
      <c r="K5269" s="161"/>
      <c r="S5269" s="157"/>
    </row>
    <row r="5270" spans="1:19" s="158" customFormat="1" x14ac:dyDescent="0.2">
      <c r="A5270" s="157"/>
      <c r="E5270" s="159"/>
      <c r="F5270" s="159"/>
      <c r="G5270" s="160"/>
      <c r="H5270" s="159"/>
      <c r="I5270" s="159"/>
      <c r="K5270" s="161"/>
      <c r="S5270" s="157"/>
    </row>
    <row r="5271" spans="1:19" s="158" customFormat="1" x14ac:dyDescent="0.2">
      <c r="A5271" s="157"/>
      <c r="E5271" s="159"/>
      <c r="F5271" s="159"/>
      <c r="G5271" s="160"/>
      <c r="H5271" s="159"/>
      <c r="I5271" s="159"/>
      <c r="K5271" s="161"/>
      <c r="S5271" s="157"/>
    </row>
    <row r="5272" spans="1:19" s="158" customFormat="1" x14ac:dyDescent="0.2">
      <c r="A5272" s="157"/>
      <c r="E5272" s="159"/>
      <c r="F5272" s="159"/>
      <c r="G5272" s="160"/>
      <c r="H5272" s="159"/>
      <c r="I5272" s="159"/>
      <c r="K5272" s="161"/>
      <c r="S5272" s="157"/>
    </row>
    <row r="5273" spans="1:19" s="158" customFormat="1" x14ac:dyDescent="0.2">
      <c r="A5273" s="157"/>
      <c r="E5273" s="159"/>
      <c r="F5273" s="159"/>
      <c r="G5273" s="160"/>
      <c r="H5273" s="159"/>
      <c r="I5273" s="159"/>
      <c r="K5273" s="161"/>
      <c r="S5273" s="157"/>
    </row>
    <row r="5274" spans="1:19" s="158" customFormat="1" x14ac:dyDescent="0.2">
      <c r="A5274" s="157"/>
      <c r="E5274" s="159"/>
      <c r="F5274" s="159"/>
      <c r="G5274" s="160"/>
      <c r="H5274" s="159"/>
      <c r="I5274" s="159"/>
      <c r="K5274" s="161"/>
      <c r="S5274" s="157"/>
    </row>
    <row r="5275" spans="1:19" s="158" customFormat="1" x14ac:dyDescent="0.2">
      <c r="A5275" s="157"/>
      <c r="E5275" s="159"/>
      <c r="F5275" s="159"/>
      <c r="G5275" s="160"/>
      <c r="H5275" s="159"/>
      <c r="I5275" s="159"/>
      <c r="K5275" s="161"/>
      <c r="S5275" s="157"/>
    </row>
    <row r="5276" spans="1:19" s="158" customFormat="1" x14ac:dyDescent="0.2">
      <c r="A5276" s="157"/>
      <c r="E5276" s="159"/>
      <c r="F5276" s="159"/>
      <c r="G5276" s="160"/>
      <c r="H5276" s="159"/>
      <c r="I5276" s="159"/>
      <c r="K5276" s="161"/>
      <c r="S5276" s="157"/>
    </row>
    <row r="5277" spans="1:19" s="158" customFormat="1" x14ac:dyDescent="0.2">
      <c r="A5277" s="157"/>
      <c r="E5277" s="159"/>
      <c r="F5277" s="159"/>
      <c r="G5277" s="160"/>
      <c r="H5277" s="159"/>
      <c r="I5277" s="159"/>
      <c r="K5277" s="161"/>
      <c r="S5277" s="157"/>
    </row>
    <row r="5278" spans="1:19" s="158" customFormat="1" x14ac:dyDescent="0.2">
      <c r="A5278" s="157"/>
      <c r="E5278" s="159"/>
      <c r="F5278" s="159"/>
      <c r="G5278" s="160"/>
      <c r="H5278" s="159"/>
      <c r="I5278" s="159"/>
      <c r="K5278" s="161"/>
      <c r="S5278" s="157"/>
    </row>
    <row r="5279" spans="1:19" s="158" customFormat="1" x14ac:dyDescent="0.2">
      <c r="A5279" s="157"/>
      <c r="E5279" s="159"/>
      <c r="F5279" s="159"/>
      <c r="G5279" s="160"/>
      <c r="H5279" s="159"/>
      <c r="I5279" s="159"/>
      <c r="K5279" s="161"/>
      <c r="S5279" s="157"/>
    </row>
    <row r="5280" spans="1:19" s="158" customFormat="1" x14ac:dyDescent="0.2">
      <c r="A5280" s="157"/>
      <c r="E5280" s="159"/>
      <c r="F5280" s="159"/>
      <c r="G5280" s="160"/>
      <c r="H5280" s="159"/>
      <c r="I5280" s="159"/>
      <c r="K5280" s="161"/>
      <c r="S5280" s="157"/>
    </row>
    <row r="5281" spans="1:19" s="158" customFormat="1" x14ac:dyDescent="0.2">
      <c r="A5281" s="157"/>
      <c r="E5281" s="159"/>
      <c r="F5281" s="159"/>
      <c r="G5281" s="160"/>
      <c r="H5281" s="159"/>
      <c r="I5281" s="159"/>
      <c r="K5281" s="161"/>
      <c r="S5281" s="157"/>
    </row>
    <row r="5282" spans="1:19" s="158" customFormat="1" x14ac:dyDescent="0.2">
      <c r="A5282" s="157"/>
      <c r="E5282" s="159"/>
      <c r="F5282" s="159"/>
      <c r="G5282" s="160"/>
      <c r="H5282" s="159"/>
      <c r="I5282" s="159"/>
      <c r="K5282" s="161"/>
      <c r="S5282" s="157"/>
    </row>
    <row r="5283" spans="1:19" s="158" customFormat="1" x14ac:dyDescent="0.2">
      <c r="A5283" s="157"/>
      <c r="E5283" s="159"/>
      <c r="F5283" s="159"/>
      <c r="G5283" s="160"/>
      <c r="H5283" s="159"/>
      <c r="I5283" s="159"/>
      <c r="K5283" s="161"/>
      <c r="S5283" s="157"/>
    </row>
    <row r="5284" spans="1:19" s="158" customFormat="1" x14ac:dyDescent="0.2">
      <c r="A5284" s="157"/>
      <c r="E5284" s="159"/>
      <c r="F5284" s="159"/>
      <c r="G5284" s="160"/>
      <c r="H5284" s="159"/>
      <c r="I5284" s="159"/>
      <c r="K5284" s="161"/>
      <c r="S5284" s="157"/>
    </row>
    <row r="5285" spans="1:19" s="158" customFormat="1" x14ac:dyDescent="0.2">
      <c r="A5285" s="157"/>
      <c r="E5285" s="159"/>
      <c r="F5285" s="159"/>
      <c r="G5285" s="160"/>
      <c r="H5285" s="159"/>
      <c r="I5285" s="159"/>
      <c r="K5285" s="161"/>
      <c r="S5285" s="157"/>
    </row>
    <row r="5286" spans="1:19" s="158" customFormat="1" x14ac:dyDescent="0.2">
      <c r="A5286" s="157"/>
      <c r="E5286" s="159"/>
      <c r="F5286" s="159"/>
      <c r="G5286" s="160"/>
      <c r="H5286" s="159"/>
      <c r="I5286" s="159"/>
      <c r="K5286" s="161"/>
      <c r="S5286" s="157"/>
    </row>
    <row r="5287" spans="1:19" s="158" customFormat="1" x14ac:dyDescent="0.2">
      <c r="A5287" s="157"/>
      <c r="E5287" s="159"/>
      <c r="F5287" s="159"/>
      <c r="G5287" s="160"/>
      <c r="H5287" s="159"/>
      <c r="I5287" s="159"/>
      <c r="K5287" s="161"/>
      <c r="S5287" s="157"/>
    </row>
    <row r="5288" spans="1:19" s="158" customFormat="1" x14ac:dyDescent="0.2">
      <c r="A5288" s="157"/>
      <c r="E5288" s="159"/>
      <c r="F5288" s="159"/>
      <c r="G5288" s="160"/>
      <c r="H5288" s="159"/>
      <c r="I5288" s="159"/>
      <c r="K5288" s="161"/>
      <c r="S5288" s="157"/>
    </row>
    <row r="5289" spans="1:19" s="158" customFormat="1" x14ac:dyDescent="0.2">
      <c r="A5289" s="157"/>
      <c r="E5289" s="159"/>
      <c r="F5289" s="159"/>
      <c r="G5289" s="160"/>
      <c r="H5289" s="159"/>
      <c r="I5289" s="159"/>
      <c r="K5289" s="161"/>
      <c r="S5289" s="157"/>
    </row>
    <row r="5290" spans="1:19" s="158" customFormat="1" x14ac:dyDescent="0.2">
      <c r="A5290" s="157"/>
      <c r="E5290" s="159"/>
      <c r="F5290" s="159"/>
      <c r="G5290" s="160"/>
      <c r="H5290" s="159"/>
      <c r="I5290" s="159"/>
      <c r="K5290" s="161"/>
      <c r="S5290" s="157"/>
    </row>
    <row r="5291" spans="1:19" s="158" customFormat="1" x14ac:dyDescent="0.2">
      <c r="A5291" s="157"/>
      <c r="E5291" s="159"/>
      <c r="F5291" s="159"/>
      <c r="G5291" s="160"/>
      <c r="H5291" s="159"/>
      <c r="I5291" s="159"/>
      <c r="K5291" s="161"/>
      <c r="S5291" s="157"/>
    </row>
    <row r="5292" spans="1:19" s="158" customFormat="1" x14ac:dyDescent="0.2">
      <c r="A5292" s="157"/>
      <c r="E5292" s="159"/>
      <c r="F5292" s="159"/>
      <c r="G5292" s="160"/>
      <c r="H5292" s="159"/>
      <c r="I5292" s="159"/>
      <c r="K5292" s="161"/>
      <c r="S5292" s="157"/>
    </row>
    <row r="5293" spans="1:19" s="158" customFormat="1" x14ac:dyDescent="0.2">
      <c r="A5293" s="157"/>
      <c r="E5293" s="159"/>
      <c r="F5293" s="159"/>
      <c r="G5293" s="160"/>
      <c r="H5293" s="159"/>
      <c r="I5293" s="159"/>
      <c r="K5293" s="161"/>
      <c r="S5293" s="157"/>
    </row>
    <row r="5294" spans="1:19" s="158" customFormat="1" x14ac:dyDescent="0.2">
      <c r="A5294" s="157"/>
      <c r="E5294" s="159"/>
      <c r="F5294" s="159"/>
      <c r="G5294" s="160"/>
      <c r="H5294" s="159"/>
      <c r="I5294" s="159"/>
      <c r="K5294" s="161"/>
      <c r="S5294" s="157"/>
    </row>
    <row r="5295" spans="1:19" s="158" customFormat="1" x14ac:dyDescent="0.2">
      <c r="A5295" s="157"/>
      <c r="E5295" s="159"/>
      <c r="F5295" s="159"/>
      <c r="G5295" s="160"/>
      <c r="H5295" s="159"/>
      <c r="I5295" s="159"/>
      <c r="K5295" s="161"/>
      <c r="S5295" s="157"/>
    </row>
    <row r="5296" spans="1:19" s="158" customFormat="1" x14ac:dyDescent="0.2">
      <c r="A5296" s="157"/>
      <c r="E5296" s="159"/>
      <c r="F5296" s="159"/>
      <c r="G5296" s="160"/>
      <c r="H5296" s="159"/>
      <c r="I5296" s="159"/>
      <c r="K5296" s="161"/>
      <c r="S5296" s="157"/>
    </row>
    <row r="5297" spans="1:19" s="158" customFormat="1" x14ac:dyDescent="0.2">
      <c r="A5297" s="157"/>
      <c r="E5297" s="159"/>
      <c r="F5297" s="159"/>
      <c r="G5297" s="160"/>
      <c r="H5297" s="159"/>
      <c r="I5297" s="159"/>
      <c r="K5297" s="161"/>
      <c r="S5297" s="157"/>
    </row>
    <row r="5298" spans="1:19" s="158" customFormat="1" x14ac:dyDescent="0.2">
      <c r="A5298" s="157"/>
      <c r="E5298" s="159"/>
      <c r="F5298" s="159"/>
      <c r="G5298" s="160"/>
      <c r="H5298" s="159"/>
      <c r="I5298" s="159"/>
      <c r="K5298" s="161"/>
      <c r="S5298" s="157"/>
    </row>
    <row r="5299" spans="1:19" s="158" customFormat="1" x14ac:dyDescent="0.2">
      <c r="A5299" s="157"/>
      <c r="E5299" s="159"/>
      <c r="F5299" s="159"/>
      <c r="G5299" s="160"/>
      <c r="H5299" s="159"/>
      <c r="I5299" s="159"/>
      <c r="K5299" s="161"/>
      <c r="S5299" s="157"/>
    </row>
    <row r="5300" spans="1:19" s="158" customFormat="1" x14ac:dyDescent="0.2">
      <c r="A5300" s="157"/>
      <c r="E5300" s="159"/>
      <c r="F5300" s="159"/>
      <c r="G5300" s="160"/>
      <c r="H5300" s="159"/>
      <c r="I5300" s="159"/>
      <c r="K5300" s="161"/>
      <c r="S5300" s="157"/>
    </row>
    <row r="5301" spans="1:19" s="158" customFormat="1" x14ac:dyDescent="0.2">
      <c r="A5301" s="157"/>
      <c r="E5301" s="159"/>
      <c r="F5301" s="159"/>
      <c r="G5301" s="160"/>
      <c r="H5301" s="159"/>
      <c r="I5301" s="159"/>
      <c r="K5301" s="161"/>
      <c r="S5301" s="157"/>
    </row>
    <row r="5302" spans="1:19" s="158" customFormat="1" x14ac:dyDescent="0.2">
      <c r="A5302" s="157"/>
      <c r="E5302" s="159"/>
      <c r="F5302" s="159"/>
      <c r="G5302" s="160"/>
      <c r="H5302" s="159"/>
      <c r="I5302" s="159"/>
      <c r="K5302" s="161"/>
      <c r="S5302" s="157"/>
    </row>
    <row r="5303" spans="1:19" s="158" customFormat="1" x14ac:dyDescent="0.2">
      <c r="A5303" s="157"/>
      <c r="E5303" s="159"/>
      <c r="F5303" s="159"/>
      <c r="G5303" s="160"/>
      <c r="H5303" s="159"/>
      <c r="I5303" s="159"/>
      <c r="K5303" s="161"/>
      <c r="S5303" s="157"/>
    </row>
    <row r="5304" spans="1:19" s="158" customFormat="1" x14ac:dyDescent="0.2">
      <c r="A5304" s="157"/>
      <c r="E5304" s="159"/>
      <c r="F5304" s="159"/>
      <c r="G5304" s="160"/>
      <c r="H5304" s="159"/>
      <c r="I5304" s="159"/>
      <c r="K5304" s="161"/>
      <c r="S5304" s="157"/>
    </row>
    <row r="5305" spans="1:19" s="158" customFormat="1" x14ac:dyDescent="0.2">
      <c r="A5305" s="157"/>
      <c r="E5305" s="159"/>
      <c r="F5305" s="159"/>
      <c r="G5305" s="160"/>
      <c r="H5305" s="159"/>
      <c r="I5305" s="159"/>
      <c r="K5305" s="161"/>
      <c r="S5305" s="157"/>
    </row>
    <row r="5306" spans="1:19" s="158" customFormat="1" x14ac:dyDescent="0.2">
      <c r="A5306" s="157"/>
      <c r="E5306" s="159"/>
      <c r="F5306" s="159"/>
      <c r="G5306" s="160"/>
      <c r="H5306" s="159"/>
      <c r="I5306" s="159"/>
      <c r="K5306" s="161"/>
      <c r="S5306" s="157"/>
    </row>
    <row r="5307" spans="1:19" s="158" customFormat="1" x14ac:dyDescent="0.2">
      <c r="A5307" s="157"/>
      <c r="E5307" s="159"/>
      <c r="F5307" s="159"/>
      <c r="G5307" s="160"/>
      <c r="H5307" s="159"/>
      <c r="I5307" s="159"/>
      <c r="K5307" s="161"/>
      <c r="S5307" s="157"/>
    </row>
    <row r="5308" spans="1:19" s="158" customFormat="1" x14ac:dyDescent="0.2">
      <c r="A5308" s="157"/>
      <c r="E5308" s="159"/>
      <c r="F5308" s="159"/>
      <c r="G5308" s="160"/>
      <c r="H5308" s="159"/>
      <c r="I5308" s="159"/>
      <c r="K5308" s="161"/>
      <c r="S5308" s="157"/>
    </row>
    <row r="5309" spans="1:19" s="158" customFormat="1" x14ac:dyDescent="0.2">
      <c r="A5309" s="157"/>
      <c r="E5309" s="159"/>
      <c r="F5309" s="159"/>
      <c r="G5309" s="160"/>
      <c r="H5309" s="159"/>
      <c r="I5309" s="159"/>
      <c r="K5309" s="161"/>
      <c r="S5309" s="157"/>
    </row>
    <row r="5310" spans="1:19" s="158" customFormat="1" x14ac:dyDescent="0.2">
      <c r="A5310" s="157"/>
      <c r="E5310" s="159"/>
      <c r="F5310" s="159"/>
      <c r="G5310" s="160"/>
      <c r="H5310" s="159"/>
      <c r="I5310" s="159"/>
      <c r="K5310" s="161"/>
      <c r="S5310" s="157"/>
    </row>
    <row r="5311" spans="1:19" s="158" customFormat="1" x14ac:dyDescent="0.2">
      <c r="A5311" s="157"/>
      <c r="E5311" s="159"/>
      <c r="F5311" s="159"/>
      <c r="G5311" s="160"/>
      <c r="H5311" s="159"/>
      <c r="I5311" s="159"/>
      <c r="K5311" s="161"/>
      <c r="S5311" s="157"/>
    </row>
    <row r="5312" spans="1:19" s="158" customFormat="1" x14ac:dyDescent="0.2">
      <c r="A5312" s="157"/>
      <c r="E5312" s="159"/>
      <c r="F5312" s="159"/>
      <c r="G5312" s="160"/>
      <c r="H5312" s="159"/>
      <c r="I5312" s="159"/>
      <c r="K5312" s="161"/>
      <c r="S5312" s="157"/>
    </row>
    <row r="5313" spans="1:19" s="158" customFormat="1" x14ac:dyDescent="0.2">
      <c r="A5313" s="157"/>
      <c r="E5313" s="159"/>
      <c r="F5313" s="159"/>
      <c r="G5313" s="160"/>
      <c r="H5313" s="159"/>
      <c r="I5313" s="159"/>
      <c r="K5313" s="161"/>
      <c r="S5313" s="157"/>
    </row>
    <row r="5314" spans="1:19" s="158" customFormat="1" x14ac:dyDescent="0.2">
      <c r="A5314" s="157"/>
      <c r="E5314" s="159"/>
      <c r="F5314" s="159"/>
      <c r="G5314" s="160"/>
      <c r="H5314" s="159"/>
      <c r="I5314" s="159"/>
      <c r="K5314" s="161"/>
      <c r="S5314" s="157"/>
    </row>
    <row r="5315" spans="1:19" s="158" customFormat="1" x14ac:dyDescent="0.2">
      <c r="A5315" s="157"/>
      <c r="E5315" s="159"/>
      <c r="F5315" s="159"/>
      <c r="G5315" s="160"/>
      <c r="H5315" s="159"/>
      <c r="I5315" s="159"/>
      <c r="K5315" s="161"/>
      <c r="S5315" s="157"/>
    </row>
    <row r="5316" spans="1:19" s="158" customFormat="1" x14ac:dyDescent="0.2">
      <c r="A5316" s="157"/>
      <c r="E5316" s="159"/>
      <c r="F5316" s="159"/>
      <c r="G5316" s="160"/>
      <c r="H5316" s="159"/>
      <c r="I5316" s="159"/>
      <c r="K5316" s="161"/>
      <c r="S5316" s="157"/>
    </row>
    <row r="5317" spans="1:19" s="158" customFormat="1" x14ac:dyDescent="0.2">
      <c r="A5317" s="157"/>
      <c r="E5317" s="159"/>
      <c r="F5317" s="159"/>
      <c r="G5317" s="160"/>
      <c r="H5317" s="159"/>
      <c r="I5317" s="159"/>
      <c r="K5317" s="161"/>
      <c r="S5317" s="157"/>
    </row>
    <row r="5318" spans="1:19" s="158" customFormat="1" x14ac:dyDescent="0.2">
      <c r="A5318" s="157"/>
      <c r="E5318" s="159"/>
      <c r="F5318" s="159"/>
      <c r="G5318" s="160"/>
      <c r="H5318" s="159"/>
      <c r="I5318" s="159"/>
      <c r="K5318" s="161"/>
      <c r="S5318" s="157"/>
    </row>
    <row r="5319" spans="1:19" s="158" customFormat="1" x14ac:dyDescent="0.2">
      <c r="A5319" s="157"/>
      <c r="E5319" s="159"/>
      <c r="F5319" s="159"/>
      <c r="G5319" s="160"/>
      <c r="H5319" s="159"/>
      <c r="I5319" s="159"/>
      <c r="K5319" s="161"/>
      <c r="S5319" s="157"/>
    </row>
    <row r="5320" spans="1:19" s="158" customFormat="1" x14ac:dyDescent="0.2">
      <c r="A5320" s="157"/>
      <c r="E5320" s="159"/>
      <c r="F5320" s="159"/>
      <c r="G5320" s="160"/>
      <c r="H5320" s="159"/>
      <c r="I5320" s="159"/>
      <c r="K5320" s="161"/>
      <c r="S5320" s="157"/>
    </row>
    <row r="5321" spans="1:19" s="158" customFormat="1" x14ac:dyDescent="0.2">
      <c r="A5321" s="157"/>
      <c r="E5321" s="159"/>
      <c r="F5321" s="159"/>
      <c r="G5321" s="160"/>
      <c r="H5321" s="159"/>
      <c r="I5321" s="159"/>
      <c r="K5321" s="161"/>
      <c r="S5321" s="157"/>
    </row>
    <row r="5322" spans="1:19" s="158" customFormat="1" x14ac:dyDescent="0.2">
      <c r="A5322" s="157"/>
      <c r="E5322" s="159"/>
      <c r="F5322" s="159"/>
      <c r="G5322" s="160"/>
      <c r="H5322" s="159"/>
      <c r="I5322" s="159"/>
      <c r="K5322" s="161"/>
      <c r="S5322" s="157"/>
    </row>
    <row r="5323" spans="1:19" s="158" customFormat="1" x14ac:dyDescent="0.2">
      <c r="A5323" s="157"/>
      <c r="E5323" s="159"/>
      <c r="F5323" s="159"/>
      <c r="G5323" s="160"/>
      <c r="H5323" s="159"/>
      <c r="I5323" s="159"/>
      <c r="K5323" s="161"/>
      <c r="S5323" s="157"/>
    </row>
    <row r="5324" spans="1:19" s="158" customFormat="1" x14ac:dyDescent="0.2">
      <c r="A5324" s="157"/>
      <c r="E5324" s="159"/>
      <c r="F5324" s="159"/>
      <c r="G5324" s="160"/>
      <c r="H5324" s="159"/>
      <c r="I5324" s="159"/>
      <c r="K5324" s="161"/>
      <c r="S5324" s="157"/>
    </row>
    <row r="5325" spans="1:19" s="158" customFormat="1" x14ac:dyDescent="0.2">
      <c r="A5325" s="157"/>
      <c r="E5325" s="159"/>
      <c r="F5325" s="159"/>
      <c r="G5325" s="160"/>
      <c r="H5325" s="159"/>
      <c r="I5325" s="159"/>
      <c r="K5325" s="161"/>
      <c r="S5325" s="157"/>
    </row>
    <row r="5326" spans="1:19" s="158" customFormat="1" x14ac:dyDescent="0.2">
      <c r="A5326" s="157"/>
      <c r="E5326" s="159"/>
      <c r="F5326" s="159"/>
      <c r="G5326" s="160"/>
      <c r="H5326" s="159"/>
      <c r="I5326" s="159"/>
      <c r="K5326" s="161"/>
      <c r="S5326" s="157"/>
    </row>
    <row r="5327" spans="1:19" s="158" customFormat="1" x14ac:dyDescent="0.2">
      <c r="A5327" s="157"/>
      <c r="E5327" s="159"/>
      <c r="F5327" s="159"/>
      <c r="G5327" s="160"/>
      <c r="H5327" s="159"/>
      <c r="I5327" s="159"/>
      <c r="K5327" s="161"/>
      <c r="S5327" s="157"/>
    </row>
    <row r="5328" spans="1:19" s="158" customFormat="1" x14ac:dyDescent="0.2">
      <c r="A5328" s="157"/>
      <c r="E5328" s="159"/>
      <c r="F5328" s="159"/>
      <c r="G5328" s="160"/>
      <c r="H5328" s="159"/>
      <c r="I5328" s="159"/>
      <c r="K5328" s="161"/>
      <c r="S5328" s="157"/>
    </row>
    <row r="5329" spans="1:19" s="158" customFormat="1" x14ac:dyDescent="0.2">
      <c r="A5329" s="157"/>
      <c r="E5329" s="159"/>
      <c r="F5329" s="159"/>
      <c r="G5329" s="160"/>
      <c r="H5329" s="159"/>
      <c r="I5329" s="159"/>
      <c r="K5329" s="161"/>
      <c r="S5329" s="157"/>
    </row>
    <row r="5330" spans="1:19" s="158" customFormat="1" x14ac:dyDescent="0.2">
      <c r="A5330" s="157"/>
      <c r="E5330" s="159"/>
      <c r="F5330" s="159"/>
      <c r="G5330" s="160"/>
      <c r="H5330" s="159"/>
      <c r="I5330" s="159"/>
      <c r="K5330" s="161"/>
      <c r="S5330" s="157"/>
    </row>
    <row r="5331" spans="1:19" s="158" customFormat="1" x14ac:dyDescent="0.2">
      <c r="A5331" s="157"/>
      <c r="E5331" s="159"/>
      <c r="F5331" s="159"/>
      <c r="G5331" s="160"/>
      <c r="H5331" s="159"/>
      <c r="I5331" s="159"/>
      <c r="K5331" s="161"/>
      <c r="S5331" s="157"/>
    </row>
    <row r="5332" spans="1:19" s="158" customFormat="1" x14ac:dyDescent="0.2">
      <c r="A5332" s="157"/>
      <c r="E5332" s="159"/>
      <c r="F5332" s="159"/>
      <c r="G5332" s="160"/>
      <c r="H5332" s="159"/>
      <c r="I5332" s="159"/>
      <c r="K5332" s="161"/>
      <c r="S5332" s="157"/>
    </row>
    <row r="5333" spans="1:19" s="158" customFormat="1" x14ac:dyDescent="0.2">
      <c r="A5333" s="157"/>
      <c r="E5333" s="159"/>
      <c r="F5333" s="159"/>
      <c r="G5333" s="160"/>
      <c r="H5333" s="159"/>
      <c r="I5333" s="159"/>
      <c r="K5333" s="161"/>
      <c r="S5333" s="157"/>
    </row>
    <row r="5334" spans="1:19" s="158" customFormat="1" x14ac:dyDescent="0.2">
      <c r="A5334" s="157"/>
      <c r="E5334" s="159"/>
      <c r="F5334" s="159"/>
      <c r="G5334" s="160"/>
      <c r="H5334" s="159"/>
      <c r="I5334" s="159"/>
      <c r="K5334" s="161"/>
      <c r="S5334" s="157"/>
    </row>
    <row r="5335" spans="1:19" s="158" customFormat="1" x14ac:dyDescent="0.2">
      <c r="A5335" s="157"/>
      <c r="E5335" s="159"/>
      <c r="F5335" s="159"/>
      <c r="G5335" s="160"/>
      <c r="H5335" s="159"/>
      <c r="I5335" s="159"/>
      <c r="K5335" s="161"/>
      <c r="S5335" s="157"/>
    </row>
    <row r="5336" spans="1:19" s="158" customFormat="1" x14ac:dyDescent="0.2">
      <c r="A5336" s="157"/>
      <c r="E5336" s="159"/>
      <c r="F5336" s="159"/>
      <c r="G5336" s="160"/>
      <c r="H5336" s="159"/>
      <c r="I5336" s="159"/>
      <c r="K5336" s="161"/>
      <c r="S5336" s="157"/>
    </row>
    <row r="5337" spans="1:19" s="158" customFormat="1" x14ac:dyDescent="0.2">
      <c r="A5337" s="157"/>
      <c r="E5337" s="159"/>
      <c r="F5337" s="159"/>
      <c r="G5337" s="160"/>
      <c r="H5337" s="159"/>
      <c r="I5337" s="159"/>
      <c r="K5337" s="161"/>
      <c r="S5337" s="157"/>
    </row>
    <row r="5338" spans="1:19" s="158" customFormat="1" x14ac:dyDescent="0.2">
      <c r="A5338" s="157"/>
      <c r="E5338" s="159"/>
      <c r="F5338" s="159"/>
      <c r="G5338" s="160"/>
      <c r="H5338" s="159"/>
      <c r="I5338" s="159"/>
      <c r="K5338" s="161"/>
      <c r="S5338" s="157"/>
    </row>
    <row r="5339" spans="1:19" s="158" customFormat="1" x14ac:dyDescent="0.2">
      <c r="A5339" s="157"/>
      <c r="E5339" s="159"/>
      <c r="F5339" s="159"/>
      <c r="G5339" s="160"/>
      <c r="H5339" s="159"/>
      <c r="I5339" s="159"/>
      <c r="K5339" s="161"/>
      <c r="S5339" s="157"/>
    </row>
    <row r="5340" spans="1:19" s="158" customFormat="1" x14ac:dyDescent="0.2">
      <c r="A5340" s="157"/>
      <c r="E5340" s="159"/>
      <c r="F5340" s="159"/>
      <c r="G5340" s="160"/>
      <c r="H5340" s="159"/>
      <c r="I5340" s="159"/>
      <c r="K5340" s="161"/>
      <c r="S5340" s="157"/>
    </row>
    <row r="5341" spans="1:19" s="158" customFormat="1" x14ac:dyDescent="0.2">
      <c r="A5341" s="157"/>
      <c r="E5341" s="159"/>
      <c r="F5341" s="159"/>
      <c r="G5341" s="160"/>
      <c r="H5341" s="159"/>
      <c r="I5341" s="159"/>
      <c r="K5341" s="161"/>
      <c r="S5341" s="157"/>
    </row>
    <row r="5342" spans="1:19" s="158" customFormat="1" x14ac:dyDescent="0.2">
      <c r="A5342" s="157"/>
      <c r="E5342" s="159"/>
      <c r="F5342" s="159"/>
      <c r="G5342" s="160"/>
      <c r="H5342" s="159"/>
      <c r="I5342" s="159"/>
      <c r="K5342" s="161"/>
      <c r="S5342" s="157"/>
    </row>
    <row r="5343" spans="1:19" s="158" customFormat="1" x14ac:dyDescent="0.2">
      <c r="A5343" s="157"/>
      <c r="E5343" s="159"/>
      <c r="F5343" s="159"/>
      <c r="G5343" s="160"/>
      <c r="H5343" s="159"/>
      <c r="I5343" s="159"/>
      <c r="K5343" s="161"/>
      <c r="S5343" s="157"/>
    </row>
    <row r="5344" spans="1:19" s="158" customFormat="1" x14ac:dyDescent="0.2">
      <c r="A5344" s="157"/>
      <c r="E5344" s="159"/>
      <c r="F5344" s="159"/>
      <c r="G5344" s="160"/>
      <c r="H5344" s="159"/>
      <c r="I5344" s="159"/>
      <c r="K5344" s="161"/>
      <c r="S5344" s="157"/>
    </row>
    <row r="5345" spans="1:19" s="158" customFormat="1" x14ac:dyDescent="0.2">
      <c r="A5345" s="157"/>
      <c r="E5345" s="159"/>
      <c r="F5345" s="159"/>
      <c r="G5345" s="160"/>
      <c r="H5345" s="159"/>
      <c r="I5345" s="159"/>
      <c r="K5345" s="161"/>
      <c r="S5345" s="157"/>
    </row>
    <row r="5346" spans="1:19" s="158" customFormat="1" x14ac:dyDescent="0.2">
      <c r="A5346" s="157"/>
      <c r="E5346" s="159"/>
      <c r="F5346" s="159"/>
      <c r="G5346" s="160"/>
      <c r="H5346" s="159"/>
      <c r="I5346" s="159"/>
      <c r="K5346" s="161"/>
      <c r="S5346" s="157"/>
    </row>
    <row r="5347" spans="1:19" s="158" customFormat="1" x14ac:dyDescent="0.2">
      <c r="A5347" s="157"/>
      <c r="E5347" s="159"/>
      <c r="F5347" s="159"/>
      <c r="G5347" s="160"/>
      <c r="H5347" s="159"/>
      <c r="I5347" s="159"/>
      <c r="K5347" s="161"/>
      <c r="S5347" s="157"/>
    </row>
    <row r="5348" spans="1:19" s="158" customFormat="1" x14ac:dyDescent="0.2">
      <c r="A5348" s="157"/>
      <c r="E5348" s="159"/>
      <c r="F5348" s="159"/>
      <c r="G5348" s="160"/>
      <c r="H5348" s="159"/>
      <c r="I5348" s="159"/>
      <c r="K5348" s="161"/>
      <c r="S5348" s="157"/>
    </row>
    <row r="5349" spans="1:19" s="158" customFormat="1" x14ac:dyDescent="0.2">
      <c r="A5349" s="157"/>
      <c r="E5349" s="159"/>
      <c r="F5349" s="159"/>
      <c r="G5349" s="160"/>
      <c r="H5349" s="159"/>
      <c r="I5349" s="159"/>
      <c r="K5349" s="161"/>
      <c r="S5349" s="157"/>
    </row>
    <row r="5350" spans="1:19" s="158" customFormat="1" x14ac:dyDescent="0.2">
      <c r="A5350" s="157"/>
      <c r="E5350" s="159"/>
      <c r="F5350" s="159"/>
      <c r="G5350" s="160"/>
      <c r="H5350" s="159"/>
      <c r="I5350" s="159"/>
      <c r="K5350" s="161"/>
      <c r="S5350" s="157"/>
    </row>
    <row r="5351" spans="1:19" s="158" customFormat="1" x14ac:dyDescent="0.2">
      <c r="A5351" s="157"/>
      <c r="E5351" s="159"/>
      <c r="F5351" s="159"/>
      <c r="G5351" s="160"/>
      <c r="H5351" s="159"/>
      <c r="I5351" s="159"/>
      <c r="K5351" s="161"/>
      <c r="S5351" s="157"/>
    </row>
    <row r="5352" spans="1:19" s="158" customFormat="1" x14ac:dyDescent="0.2">
      <c r="A5352" s="157"/>
      <c r="E5352" s="159"/>
      <c r="F5352" s="159"/>
      <c r="G5352" s="160"/>
      <c r="H5352" s="159"/>
      <c r="I5352" s="159"/>
      <c r="K5352" s="161"/>
      <c r="S5352" s="157"/>
    </row>
    <row r="5353" spans="1:19" s="158" customFormat="1" x14ac:dyDescent="0.2">
      <c r="A5353" s="157"/>
      <c r="E5353" s="159"/>
      <c r="F5353" s="159"/>
      <c r="G5353" s="160"/>
      <c r="H5353" s="159"/>
      <c r="I5353" s="159"/>
      <c r="K5353" s="161"/>
      <c r="S5353" s="157"/>
    </row>
    <row r="5354" spans="1:19" s="158" customFormat="1" x14ac:dyDescent="0.2">
      <c r="A5354" s="157"/>
      <c r="E5354" s="159"/>
      <c r="F5354" s="159"/>
      <c r="G5354" s="160"/>
      <c r="H5354" s="159"/>
      <c r="I5354" s="159"/>
      <c r="K5354" s="161"/>
      <c r="S5354" s="157"/>
    </row>
    <row r="5355" spans="1:19" s="158" customFormat="1" x14ac:dyDescent="0.2">
      <c r="A5355" s="157"/>
      <c r="E5355" s="159"/>
      <c r="F5355" s="159"/>
      <c r="G5355" s="160"/>
      <c r="H5355" s="159"/>
      <c r="I5355" s="159"/>
      <c r="K5355" s="161"/>
      <c r="S5355" s="157"/>
    </row>
    <row r="5356" spans="1:19" s="158" customFormat="1" x14ac:dyDescent="0.2">
      <c r="A5356" s="157"/>
      <c r="E5356" s="159"/>
      <c r="F5356" s="159"/>
      <c r="G5356" s="160"/>
      <c r="H5356" s="159"/>
      <c r="I5356" s="159"/>
      <c r="K5356" s="161"/>
      <c r="S5356" s="157"/>
    </row>
    <row r="5357" spans="1:19" s="158" customFormat="1" x14ac:dyDescent="0.2">
      <c r="A5357" s="157"/>
      <c r="E5357" s="159"/>
      <c r="F5357" s="159"/>
      <c r="G5357" s="160"/>
      <c r="H5357" s="159"/>
      <c r="I5357" s="159"/>
      <c r="K5357" s="161"/>
      <c r="S5357" s="157"/>
    </row>
    <row r="5358" spans="1:19" s="158" customFormat="1" x14ac:dyDescent="0.2">
      <c r="A5358" s="157"/>
      <c r="E5358" s="159"/>
      <c r="F5358" s="159"/>
      <c r="G5358" s="160"/>
      <c r="H5358" s="159"/>
      <c r="I5358" s="159"/>
      <c r="K5358" s="161"/>
      <c r="S5358" s="157"/>
    </row>
    <row r="5359" spans="1:19" s="158" customFormat="1" x14ac:dyDescent="0.2">
      <c r="A5359" s="157"/>
      <c r="E5359" s="159"/>
      <c r="F5359" s="159"/>
      <c r="G5359" s="160"/>
      <c r="H5359" s="159"/>
      <c r="I5359" s="159"/>
      <c r="K5359" s="161"/>
      <c r="S5359" s="157"/>
    </row>
    <row r="5360" spans="1:19" s="158" customFormat="1" x14ac:dyDescent="0.2">
      <c r="A5360" s="157"/>
      <c r="E5360" s="159"/>
      <c r="F5360" s="159"/>
      <c r="G5360" s="160"/>
      <c r="H5360" s="159"/>
      <c r="I5360" s="159"/>
      <c r="K5360" s="161"/>
      <c r="S5360" s="157"/>
    </row>
    <row r="5361" spans="1:19" s="158" customFormat="1" x14ac:dyDescent="0.2">
      <c r="A5361" s="157"/>
      <c r="E5361" s="159"/>
      <c r="F5361" s="159"/>
      <c r="G5361" s="160"/>
      <c r="H5361" s="159"/>
      <c r="I5361" s="159"/>
      <c r="K5361" s="161"/>
      <c r="S5361" s="157"/>
    </row>
    <row r="5362" spans="1:19" s="158" customFormat="1" x14ac:dyDescent="0.2">
      <c r="A5362" s="157"/>
      <c r="E5362" s="159"/>
      <c r="F5362" s="159"/>
      <c r="G5362" s="160"/>
      <c r="H5362" s="159"/>
      <c r="I5362" s="159"/>
      <c r="K5362" s="161"/>
      <c r="S5362" s="157"/>
    </row>
    <row r="5363" spans="1:19" s="158" customFormat="1" x14ac:dyDescent="0.2">
      <c r="A5363" s="157"/>
      <c r="E5363" s="159"/>
      <c r="F5363" s="159"/>
      <c r="G5363" s="160"/>
      <c r="H5363" s="159"/>
      <c r="I5363" s="159"/>
      <c r="K5363" s="161"/>
      <c r="S5363" s="157"/>
    </row>
    <row r="5364" spans="1:19" s="158" customFormat="1" x14ac:dyDescent="0.2">
      <c r="A5364" s="157"/>
      <c r="E5364" s="159"/>
      <c r="F5364" s="159"/>
      <c r="G5364" s="160"/>
      <c r="H5364" s="159"/>
      <c r="I5364" s="159"/>
      <c r="K5364" s="161"/>
      <c r="S5364" s="157"/>
    </row>
    <row r="5365" spans="1:19" s="158" customFormat="1" x14ac:dyDescent="0.2">
      <c r="A5365" s="157"/>
      <c r="E5365" s="159"/>
      <c r="F5365" s="159"/>
      <c r="G5365" s="160"/>
      <c r="H5365" s="159"/>
      <c r="I5365" s="159"/>
      <c r="K5365" s="161"/>
      <c r="S5365" s="157"/>
    </row>
    <row r="5366" spans="1:19" s="158" customFormat="1" x14ac:dyDescent="0.2">
      <c r="A5366" s="157"/>
      <c r="E5366" s="159"/>
      <c r="F5366" s="159"/>
      <c r="G5366" s="160"/>
      <c r="H5366" s="159"/>
      <c r="I5366" s="159"/>
      <c r="K5366" s="161"/>
      <c r="S5366" s="157"/>
    </row>
    <row r="5367" spans="1:19" s="158" customFormat="1" x14ac:dyDescent="0.2">
      <c r="A5367" s="157"/>
      <c r="E5367" s="159"/>
      <c r="F5367" s="159"/>
      <c r="G5367" s="160"/>
      <c r="H5367" s="159"/>
      <c r="I5367" s="159"/>
      <c r="K5367" s="161"/>
      <c r="S5367" s="157"/>
    </row>
    <row r="5368" spans="1:19" s="158" customFormat="1" x14ac:dyDescent="0.2">
      <c r="A5368" s="157"/>
      <c r="E5368" s="159"/>
      <c r="F5368" s="159"/>
      <c r="G5368" s="160"/>
      <c r="H5368" s="159"/>
      <c r="I5368" s="159"/>
      <c r="K5368" s="161"/>
      <c r="S5368" s="157"/>
    </row>
    <row r="5369" spans="1:19" s="158" customFormat="1" x14ac:dyDescent="0.2">
      <c r="A5369" s="157"/>
      <c r="E5369" s="159"/>
      <c r="F5369" s="159"/>
      <c r="G5369" s="160"/>
      <c r="H5369" s="159"/>
      <c r="I5369" s="159"/>
      <c r="K5369" s="161"/>
      <c r="S5369" s="157"/>
    </row>
    <row r="5370" spans="1:19" s="158" customFormat="1" x14ac:dyDescent="0.2">
      <c r="A5370" s="157"/>
      <c r="E5370" s="159"/>
      <c r="F5370" s="159"/>
      <c r="G5370" s="160"/>
      <c r="H5370" s="159"/>
      <c r="I5370" s="159"/>
      <c r="K5370" s="161"/>
      <c r="S5370" s="157"/>
    </row>
    <row r="5371" spans="1:19" s="158" customFormat="1" x14ac:dyDescent="0.2">
      <c r="A5371" s="157"/>
      <c r="E5371" s="159"/>
      <c r="F5371" s="159"/>
      <c r="G5371" s="160"/>
      <c r="H5371" s="159"/>
      <c r="I5371" s="159"/>
      <c r="K5371" s="161"/>
      <c r="S5371" s="157"/>
    </row>
    <row r="5372" spans="1:19" s="158" customFormat="1" x14ac:dyDescent="0.2">
      <c r="A5372" s="157"/>
      <c r="E5372" s="159"/>
      <c r="F5372" s="159"/>
      <c r="G5372" s="160"/>
      <c r="H5372" s="159"/>
      <c r="I5372" s="159"/>
      <c r="K5372" s="161"/>
      <c r="S5372" s="157"/>
    </row>
    <row r="5373" spans="1:19" s="158" customFormat="1" x14ac:dyDescent="0.2">
      <c r="A5373" s="157"/>
      <c r="E5373" s="159"/>
      <c r="F5373" s="159"/>
      <c r="G5373" s="160"/>
      <c r="H5373" s="159"/>
      <c r="I5373" s="159"/>
      <c r="K5373" s="161"/>
      <c r="S5373" s="157"/>
    </row>
    <row r="5374" spans="1:19" s="158" customFormat="1" x14ac:dyDescent="0.2">
      <c r="A5374" s="157"/>
      <c r="E5374" s="159"/>
      <c r="F5374" s="159"/>
      <c r="G5374" s="160"/>
      <c r="H5374" s="159"/>
      <c r="I5374" s="159"/>
      <c r="K5374" s="161"/>
      <c r="S5374" s="157"/>
    </row>
    <row r="5375" spans="1:19" s="158" customFormat="1" x14ac:dyDescent="0.2">
      <c r="A5375" s="157"/>
      <c r="E5375" s="159"/>
      <c r="F5375" s="159"/>
      <c r="G5375" s="160"/>
      <c r="H5375" s="159"/>
      <c r="I5375" s="159"/>
      <c r="K5375" s="161"/>
      <c r="S5375" s="157"/>
    </row>
    <row r="5376" spans="1:19" s="158" customFormat="1" x14ac:dyDescent="0.2">
      <c r="A5376" s="157"/>
      <c r="E5376" s="159"/>
      <c r="F5376" s="159"/>
      <c r="G5376" s="160"/>
      <c r="H5376" s="159"/>
      <c r="I5376" s="159"/>
      <c r="K5376" s="161"/>
      <c r="S5376" s="157"/>
    </row>
    <row r="5377" spans="1:19" s="158" customFormat="1" x14ac:dyDescent="0.2">
      <c r="A5377" s="157"/>
      <c r="E5377" s="159"/>
      <c r="F5377" s="159"/>
      <c r="G5377" s="160"/>
      <c r="H5377" s="159"/>
      <c r="I5377" s="159"/>
      <c r="K5377" s="161"/>
      <c r="S5377" s="157"/>
    </row>
    <row r="5378" spans="1:19" s="158" customFormat="1" x14ac:dyDescent="0.2">
      <c r="A5378" s="157"/>
      <c r="E5378" s="159"/>
      <c r="F5378" s="159"/>
      <c r="G5378" s="160"/>
      <c r="H5378" s="159"/>
      <c r="I5378" s="159"/>
      <c r="K5378" s="161"/>
      <c r="S5378" s="157"/>
    </row>
    <row r="5379" spans="1:19" s="158" customFormat="1" x14ac:dyDescent="0.2">
      <c r="A5379" s="157"/>
      <c r="E5379" s="159"/>
      <c r="F5379" s="159"/>
      <c r="G5379" s="160"/>
      <c r="H5379" s="159"/>
      <c r="I5379" s="159"/>
      <c r="K5379" s="161"/>
      <c r="S5379" s="157"/>
    </row>
    <row r="5380" spans="1:19" s="158" customFormat="1" x14ac:dyDescent="0.2">
      <c r="A5380" s="157"/>
      <c r="E5380" s="159"/>
      <c r="F5380" s="159"/>
      <c r="G5380" s="160"/>
      <c r="H5380" s="159"/>
      <c r="I5380" s="159"/>
      <c r="K5380" s="161"/>
      <c r="S5380" s="157"/>
    </row>
    <row r="5381" spans="1:19" s="158" customFormat="1" x14ac:dyDescent="0.2">
      <c r="A5381" s="157"/>
      <c r="E5381" s="159"/>
      <c r="F5381" s="159"/>
      <c r="G5381" s="160"/>
      <c r="H5381" s="159"/>
      <c r="I5381" s="159"/>
      <c r="K5381" s="161"/>
      <c r="S5381" s="157"/>
    </row>
    <row r="5382" spans="1:19" s="158" customFormat="1" x14ac:dyDescent="0.2">
      <c r="A5382" s="157"/>
      <c r="E5382" s="159"/>
      <c r="F5382" s="159"/>
      <c r="G5382" s="160"/>
      <c r="H5382" s="159"/>
      <c r="I5382" s="159"/>
      <c r="K5382" s="161"/>
      <c r="S5382" s="157"/>
    </row>
    <row r="5383" spans="1:19" s="158" customFormat="1" x14ac:dyDescent="0.2">
      <c r="A5383" s="157"/>
      <c r="E5383" s="159"/>
      <c r="F5383" s="159"/>
      <c r="G5383" s="160"/>
      <c r="H5383" s="159"/>
      <c r="I5383" s="159"/>
      <c r="K5383" s="161"/>
      <c r="S5383" s="157"/>
    </row>
    <row r="5384" spans="1:19" s="158" customFormat="1" x14ac:dyDescent="0.2">
      <c r="A5384" s="157"/>
      <c r="E5384" s="159"/>
      <c r="F5384" s="159"/>
      <c r="G5384" s="160"/>
      <c r="H5384" s="159"/>
      <c r="I5384" s="159"/>
      <c r="K5384" s="161"/>
      <c r="S5384" s="157"/>
    </row>
    <row r="5385" spans="1:19" s="158" customFormat="1" x14ac:dyDescent="0.2">
      <c r="A5385" s="157"/>
      <c r="E5385" s="159"/>
      <c r="F5385" s="159"/>
      <c r="G5385" s="160"/>
      <c r="H5385" s="159"/>
      <c r="I5385" s="159"/>
      <c r="K5385" s="161"/>
      <c r="S5385" s="157"/>
    </row>
    <row r="5386" spans="1:19" s="158" customFormat="1" x14ac:dyDescent="0.2">
      <c r="A5386" s="157"/>
      <c r="E5386" s="159"/>
      <c r="F5386" s="159"/>
      <c r="G5386" s="160"/>
      <c r="H5386" s="159"/>
      <c r="I5386" s="159"/>
      <c r="K5386" s="161"/>
      <c r="S5386" s="157"/>
    </row>
    <row r="5387" spans="1:19" s="158" customFormat="1" x14ac:dyDescent="0.2">
      <c r="A5387" s="157"/>
      <c r="E5387" s="159"/>
      <c r="F5387" s="159"/>
      <c r="G5387" s="160"/>
      <c r="H5387" s="159"/>
      <c r="I5387" s="159"/>
      <c r="K5387" s="161"/>
      <c r="S5387" s="157"/>
    </row>
    <row r="5388" spans="1:19" s="158" customFormat="1" x14ac:dyDescent="0.2">
      <c r="A5388" s="157"/>
      <c r="E5388" s="159"/>
      <c r="F5388" s="159"/>
      <c r="G5388" s="160"/>
      <c r="H5388" s="159"/>
      <c r="I5388" s="159"/>
      <c r="K5388" s="161"/>
      <c r="S5388" s="157"/>
    </row>
    <row r="5389" spans="1:19" s="158" customFormat="1" x14ac:dyDescent="0.2">
      <c r="A5389" s="157"/>
      <c r="E5389" s="159"/>
      <c r="F5389" s="159"/>
      <c r="G5389" s="160"/>
      <c r="H5389" s="159"/>
      <c r="I5389" s="159"/>
      <c r="K5389" s="161"/>
      <c r="S5389" s="157"/>
    </row>
    <row r="5390" spans="1:19" s="158" customFormat="1" x14ac:dyDescent="0.2">
      <c r="A5390" s="157"/>
      <c r="E5390" s="159"/>
      <c r="F5390" s="159"/>
      <c r="G5390" s="160"/>
      <c r="H5390" s="159"/>
      <c r="I5390" s="159"/>
      <c r="K5390" s="161"/>
      <c r="S5390" s="157"/>
    </row>
    <row r="5391" spans="1:19" s="158" customFormat="1" x14ac:dyDescent="0.2">
      <c r="A5391" s="157"/>
      <c r="E5391" s="159"/>
      <c r="F5391" s="159"/>
      <c r="G5391" s="160"/>
      <c r="H5391" s="159"/>
      <c r="I5391" s="159"/>
      <c r="K5391" s="161"/>
      <c r="S5391" s="157"/>
    </row>
    <row r="5392" spans="1:19" s="158" customFormat="1" x14ac:dyDescent="0.2">
      <c r="A5392" s="157"/>
      <c r="E5392" s="159"/>
      <c r="F5392" s="159"/>
      <c r="G5392" s="160"/>
      <c r="H5392" s="159"/>
      <c r="I5392" s="159"/>
      <c r="K5392" s="161"/>
      <c r="S5392" s="157"/>
    </row>
    <row r="5393" spans="1:19" s="158" customFormat="1" x14ac:dyDescent="0.2">
      <c r="A5393" s="157"/>
      <c r="E5393" s="159"/>
      <c r="F5393" s="159"/>
      <c r="G5393" s="160"/>
      <c r="H5393" s="159"/>
      <c r="I5393" s="159"/>
      <c r="K5393" s="161"/>
      <c r="S5393" s="157"/>
    </row>
    <row r="5394" spans="1:19" s="158" customFormat="1" x14ac:dyDescent="0.2">
      <c r="A5394" s="157"/>
      <c r="E5394" s="159"/>
      <c r="F5394" s="159"/>
      <c r="G5394" s="160"/>
      <c r="H5394" s="159"/>
      <c r="I5394" s="159"/>
      <c r="K5394" s="161"/>
      <c r="S5394" s="157"/>
    </row>
    <row r="5395" spans="1:19" s="158" customFormat="1" x14ac:dyDescent="0.2">
      <c r="A5395" s="157"/>
      <c r="E5395" s="159"/>
      <c r="F5395" s="159"/>
      <c r="G5395" s="160"/>
      <c r="H5395" s="159"/>
      <c r="I5395" s="159"/>
      <c r="K5395" s="161"/>
      <c r="S5395" s="157"/>
    </row>
    <row r="5396" spans="1:19" s="158" customFormat="1" x14ac:dyDescent="0.2">
      <c r="A5396" s="157"/>
      <c r="E5396" s="159"/>
      <c r="F5396" s="159"/>
      <c r="G5396" s="160"/>
      <c r="H5396" s="159"/>
      <c r="I5396" s="159"/>
      <c r="K5396" s="161"/>
      <c r="S5396" s="157"/>
    </row>
    <row r="5397" spans="1:19" s="158" customFormat="1" x14ac:dyDescent="0.2">
      <c r="A5397" s="157"/>
      <c r="E5397" s="159"/>
      <c r="F5397" s="159"/>
      <c r="G5397" s="160"/>
      <c r="H5397" s="159"/>
      <c r="I5397" s="159"/>
      <c r="K5397" s="161"/>
      <c r="S5397" s="157"/>
    </row>
    <row r="5398" spans="1:19" s="158" customFormat="1" x14ac:dyDescent="0.2">
      <c r="A5398" s="157"/>
      <c r="E5398" s="159"/>
      <c r="F5398" s="159"/>
      <c r="G5398" s="160"/>
      <c r="H5398" s="159"/>
      <c r="I5398" s="159"/>
      <c r="K5398" s="161"/>
      <c r="S5398" s="157"/>
    </row>
    <row r="5399" spans="1:19" s="158" customFormat="1" x14ac:dyDescent="0.2">
      <c r="A5399" s="157"/>
      <c r="E5399" s="159"/>
      <c r="F5399" s="159"/>
      <c r="G5399" s="160"/>
      <c r="H5399" s="159"/>
      <c r="I5399" s="159"/>
      <c r="K5399" s="161"/>
      <c r="S5399" s="157"/>
    </row>
    <row r="5400" spans="1:19" s="158" customFormat="1" x14ac:dyDescent="0.2">
      <c r="A5400" s="157"/>
      <c r="E5400" s="159"/>
      <c r="F5400" s="159"/>
      <c r="G5400" s="160"/>
      <c r="H5400" s="159"/>
      <c r="I5400" s="159"/>
      <c r="K5400" s="161"/>
      <c r="S5400" s="157"/>
    </row>
    <row r="5401" spans="1:19" s="158" customFormat="1" x14ac:dyDescent="0.2">
      <c r="A5401" s="157"/>
      <c r="E5401" s="159"/>
      <c r="F5401" s="159"/>
      <c r="G5401" s="160"/>
      <c r="H5401" s="159"/>
      <c r="I5401" s="159"/>
      <c r="K5401" s="161"/>
      <c r="S5401" s="157"/>
    </row>
    <row r="5402" spans="1:19" s="158" customFormat="1" x14ac:dyDescent="0.2">
      <c r="A5402" s="157"/>
      <c r="E5402" s="159"/>
      <c r="F5402" s="159"/>
      <c r="G5402" s="160"/>
      <c r="H5402" s="159"/>
      <c r="I5402" s="159"/>
      <c r="K5402" s="161"/>
      <c r="S5402" s="157"/>
    </row>
    <row r="5403" spans="1:19" s="158" customFormat="1" x14ac:dyDescent="0.2">
      <c r="A5403" s="157"/>
      <c r="E5403" s="159"/>
      <c r="F5403" s="159"/>
      <c r="G5403" s="160"/>
      <c r="H5403" s="159"/>
      <c r="I5403" s="159"/>
      <c r="K5403" s="161"/>
      <c r="S5403" s="157"/>
    </row>
    <row r="5404" spans="1:19" s="158" customFormat="1" x14ac:dyDescent="0.2">
      <c r="A5404" s="157"/>
      <c r="E5404" s="159"/>
      <c r="F5404" s="159"/>
      <c r="G5404" s="160"/>
      <c r="H5404" s="159"/>
      <c r="I5404" s="159"/>
      <c r="K5404" s="161"/>
      <c r="S5404" s="157"/>
    </row>
    <row r="5405" spans="1:19" s="158" customFormat="1" x14ac:dyDescent="0.2">
      <c r="A5405" s="157"/>
      <c r="E5405" s="159"/>
      <c r="F5405" s="159"/>
      <c r="G5405" s="160"/>
      <c r="H5405" s="159"/>
      <c r="I5405" s="159"/>
      <c r="K5405" s="161"/>
      <c r="S5405" s="157"/>
    </row>
    <row r="5406" spans="1:19" s="158" customFormat="1" x14ac:dyDescent="0.2">
      <c r="A5406" s="157"/>
      <c r="E5406" s="159"/>
      <c r="F5406" s="159"/>
      <c r="G5406" s="160"/>
      <c r="H5406" s="159"/>
      <c r="I5406" s="159"/>
      <c r="K5406" s="161"/>
      <c r="S5406" s="157"/>
    </row>
    <row r="5407" spans="1:19" s="158" customFormat="1" x14ac:dyDescent="0.2">
      <c r="A5407" s="157"/>
      <c r="E5407" s="159"/>
      <c r="F5407" s="159"/>
      <c r="G5407" s="160"/>
      <c r="H5407" s="159"/>
      <c r="I5407" s="159"/>
      <c r="K5407" s="161"/>
      <c r="S5407" s="157"/>
    </row>
    <row r="5408" spans="1:19" s="158" customFormat="1" x14ac:dyDescent="0.2">
      <c r="A5408" s="157"/>
      <c r="E5408" s="159"/>
      <c r="F5408" s="159"/>
      <c r="G5408" s="160"/>
      <c r="H5408" s="159"/>
      <c r="I5408" s="159"/>
      <c r="K5408" s="161"/>
      <c r="S5408" s="157"/>
    </row>
    <row r="5409" spans="1:19" s="158" customFormat="1" x14ac:dyDescent="0.2">
      <c r="A5409" s="157"/>
      <c r="E5409" s="159"/>
      <c r="F5409" s="159"/>
      <c r="G5409" s="160"/>
      <c r="H5409" s="159"/>
      <c r="I5409" s="159"/>
      <c r="K5409" s="161"/>
      <c r="S5409" s="157"/>
    </row>
    <row r="5410" spans="1:19" s="158" customFormat="1" x14ac:dyDescent="0.2">
      <c r="A5410" s="157"/>
      <c r="E5410" s="159"/>
      <c r="F5410" s="159"/>
      <c r="G5410" s="160"/>
      <c r="H5410" s="159"/>
      <c r="I5410" s="159"/>
      <c r="K5410" s="161"/>
      <c r="S5410" s="157"/>
    </row>
    <row r="5411" spans="1:19" s="158" customFormat="1" x14ac:dyDescent="0.2">
      <c r="A5411" s="157"/>
      <c r="E5411" s="159"/>
      <c r="F5411" s="159"/>
      <c r="G5411" s="160"/>
      <c r="H5411" s="159"/>
      <c r="I5411" s="159"/>
      <c r="K5411" s="161"/>
      <c r="S5411" s="157"/>
    </row>
    <row r="5412" spans="1:19" s="158" customFormat="1" x14ac:dyDescent="0.2">
      <c r="A5412" s="157"/>
      <c r="E5412" s="159"/>
      <c r="F5412" s="159"/>
      <c r="G5412" s="160"/>
      <c r="H5412" s="159"/>
      <c r="I5412" s="159"/>
      <c r="K5412" s="161"/>
      <c r="S5412" s="157"/>
    </row>
    <row r="5413" spans="1:19" s="158" customFormat="1" x14ac:dyDescent="0.2">
      <c r="A5413" s="157"/>
      <c r="E5413" s="159"/>
      <c r="F5413" s="159"/>
      <c r="G5413" s="160"/>
      <c r="H5413" s="159"/>
      <c r="I5413" s="159"/>
      <c r="K5413" s="161"/>
      <c r="S5413" s="157"/>
    </row>
    <row r="5414" spans="1:19" s="158" customFormat="1" x14ac:dyDescent="0.2">
      <c r="A5414" s="157"/>
      <c r="E5414" s="159"/>
      <c r="F5414" s="159"/>
      <c r="G5414" s="160"/>
      <c r="H5414" s="159"/>
      <c r="I5414" s="159"/>
      <c r="K5414" s="161"/>
      <c r="S5414" s="157"/>
    </row>
    <row r="5415" spans="1:19" s="158" customFormat="1" x14ac:dyDescent="0.2">
      <c r="A5415" s="157"/>
      <c r="E5415" s="159"/>
      <c r="F5415" s="159"/>
      <c r="G5415" s="160"/>
      <c r="H5415" s="159"/>
      <c r="I5415" s="159"/>
      <c r="K5415" s="161"/>
      <c r="S5415" s="157"/>
    </row>
    <row r="5416" spans="1:19" s="158" customFormat="1" x14ac:dyDescent="0.2">
      <c r="A5416" s="157"/>
      <c r="E5416" s="159"/>
      <c r="F5416" s="159"/>
      <c r="G5416" s="160"/>
      <c r="H5416" s="159"/>
      <c r="I5416" s="159"/>
      <c r="K5416" s="161"/>
      <c r="S5416" s="157"/>
    </row>
    <row r="5417" spans="1:19" s="158" customFormat="1" x14ac:dyDescent="0.2">
      <c r="A5417" s="157"/>
      <c r="E5417" s="159"/>
      <c r="F5417" s="159"/>
      <c r="G5417" s="160"/>
      <c r="H5417" s="159"/>
      <c r="I5417" s="159"/>
      <c r="K5417" s="161"/>
      <c r="S5417" s="157"/>
    </row>
    <row r="5418" spans="1:19" s="158" customFormat="1" x14ac:dyDescent="0.2">
      <c r="A5418" s="157"/>
      <c r="E5418" s="159"/>
      <c r="F5418" s="159"/>
      <c r="G5418" s="160"/>
      <c r="H5418" s="159"/>
      <c r="I5418" s="159"/>
      <c r="K5418" s="161"/>
      <c r="S5418" s="157"/>
    </row>
    <row r="5419" spans="1:19" s="158" customFormat="1" x14ac:dyDescent="0.2">
      <c r="A5419" s="157"/>
      <c r="E5419" s="159"/>
      <c r="F5419" s="159"/>
      <c r="G5419" s="160"/>
      <c r="H5419" s="159"/>
      <c r="I5419" s="159"/>
      <c r="K5419" s="161"/>
      <c r="S5419" s="157"/>
    </row>
    <row r="5420" spans="1:19" s="158" customFormat="1" x14ac:dyDescent="0.2">
      <c r="A5420" s="157"/>
      <c r="E5420" s="159"/>
      <c r="F5420" s="159"/>
      <c r="G5420" s="160"/>
      <c r="H5420" s="159"/>
      <c r="I5420" s="159"/>
      <c r="K5420" s="161"/>
      <c r="S5420" s="157"/>
    </row>
    <row r="5421" spans="1:19" s="158" customFormat="1" x14ac:dyDescent="0.2">
      <c r="A5421" s="157"/>
      <c r="E5421" s="159"/>
      <c r="F5421" s="159"/>
      <c r="G5421" s="160"/>
      <c r="H5421" s="159"/>
      <c r="I5421" s="159"/>
      <c r="K5421" s="161"/>
      <c r="S5421" s="157"/>
    </row>
    <row r="5422" spans="1:19" s="158" customFormat="1" x14ac:dyDescent="0.2">
      <c r="A5422" s="157"/>
      <c r="E5422" s="159"/>
      <c r="F5422" s="159"/>
      <c r="G5422" s="160"/>
      <c r="H5422" s="159"/>
      <c r="I5422" s="159"/>
      <c r="K5422" s="161"/>
      <c r="S5422" s="157"/>
    </row>
    <row r="5423" spans="1:19" s="158" customFormat="1" x14ac:dyDescent="0.2">
      <c r="A5423" s="157"/>
      <c r="E5423" s="159"/>
      <c r="F5423" s="159"/>
      <c r="G5423" s="160"/>
      <c r="H5423" s="159"/>
      <c r="I5423" s="159"/>
      <c r="K5423" s="161"/>
      <c r="S5423" s="157"/>
    </row>
    <row r="5424" spans="1:19" s="158" customFormat="1" x14ac:dyDescent="0.2">
      <c r="A5424" s="157"/>
      <c r="E5424" s="159"/>
      <c r="F5424" s="159"/>
      <c r="G5424" s="160"/>
      <c r="H5424" s="159"/>
      <c r="I5424" s="159"/>
      <c r="K5424" s="161"/>
      <c r="S5424" s="157"/>
    </row>
    <row r="5425" spans="1:19" s="158" customFormat="1" x14ac:dyDescent="0.2">
      <c r="A5425" s="157"/>
      <c r="E5425" s="159"/>
      <c r="F5425" s="159"/>
      <c r="G5425" s="160"/>
      <c r="H5425" s="159"/>
      <c r="I5425" s="159"/>
      <c r="K5425" s="161"/>
      <c r="S5425" s="157"/>
    </row>
    <row r="5426" spans="1:19" s="158" customFormat="1" x14ac:dyDescent="0.2">
      <c r="A5426" s="157"/>
      <c r="E5426" s="159"/>
      <c r="F5426" s="159"/>
      <c r="G5426" s="160"/>
      <c r="H5426" s="159"/>
      <c r="I5426" s="159"/>
      <c r="K5426" s="161"/>
      <c r="S5426" s="157"/>
    </row>
    <row r="5427" spans="1:19" s="158" customFormat="1" x14ac:dyDescent="0.2">
      <c r="A5427" s="157"/>
      <c r="E5427" s="159"/>
      <c r="F5427" s="159"/>
      <c r="G5427" s="160"/>
      <c r="H5427" s="159"/>
      <c r="I5427" s="159"/>
      <c r="K5427" s="161"/>
      <c r="S5427" s="157"/>
    </row>
    <row r="5428" spans="1:19" s="158" customFormat="1" x14ac:dyDescent="0.2">
      <c r="A5428" s="157"/>
      <c r="E5428" s="159"/>
      <c r="F5428" s="159"/>
      <c r="G5428" s="160"/>
      <c r="H5428" s="159"/>
      <c r="I5428" s="159"/>
      <c r="K5428" s="161"/>
      <c r="S5428" s="157"/>
    </row>
    <row r="5429" spans="1:19" s="158" customFormat="1" x14ac:dyDescent="0.2">
      <c r="A5429" s="157"/>
      <c r="E5429" s="159"/>
      <c r="F5429" s="159"/>
      <c r="G5429" s="160"/>
      <c r="H5429" s="159"/>
      <c r="I5429" s="159"/>
      <c r="K5429" s="161"/>
      <c r="S5429" s="157"/>
    </row>
    <row r="5430" spans="1:19" s="158" customFormat="1" x14ac:dyDescent="0.2">
      <c r="A5430" s="157"/>
      <c r="E5430" s="159"/>
      <c r="F5430" s="159"/>
      <c r="G5430" s="160"/>
      <c r="H5430" s="159"/>
      <c r="I5430" s="159"/>
      <c r="K5430" s="161"/>
      <c r="S5430" s="157"/>
    </row>
    <row r="5431" spans="1:19" s="158" customFormat="1" x14ac:dyDescent="0.2">
      <c r="A5431" s="157"/>
      <c r="E5431" s="159"/>
      <c r="F5431" s="159"/>
      <c r="G5431" s="160"/>
      <c r="H5431" s="159"/>
      <c r="I5431" s="159"/>
      <c r="K5431" s="161"/>
      <c r="S5431" s="157"/>
    </row>
    <row r="5432" spans="1:19" s="158" customFormat="1" x14ac:dyDescent="0.2">
      <c r="A5432" s="157"/>
      <c r="E5432" s="159"/>
      <c r="F5432" s="159"/>
      <c r="G5432" s="160"/>
      <c r="H5432" s="159"/>
      <c r="I5432" s="159"/>
      <c r="K5432" s="161"/>
      <c r="S5432" s="157"/>
    </row>
    <row r="5433" spans="1:19" s="158" customFormat="1" x14ac:dyDescent="0.2">
      <c r="A5433" s="157"/>
      <c r="E5433" s="159"/>
      <c r="F5433" s="159"/>
      <c r="G5433" s="160"/>
      <c r="H5433" s="159"/>
      <c r="I5433" s="159"/>
      <c r="K5433" s="161"/>
      <c r="S5433" s="157"/>
    </row>
    <row r="5434" spans="1:19" s="158" customFormat="1" x14ac:dyDescent="0.2">
      <c r="A5434" s="157"/>
      <c r="E5434" s="159"/>
      <c r="F5434" s="159"/>
      <c r="G5434" s="160"/>
      <c r="H5434" s="159"/>
      <c r="I5434" s="159"/>
      <c r="K5434" s="161"/>
      <c r="S5434" s="157"/>
    </row>
    <row r="5435" spans="1:19" s="158" customFormat="1" x14ac:dyDescent="0.2">
      <c r="A5435" s="157"/>
      <c r="E5435" s="159"/>
      <c r="F5435" s="159"/>
      <c r="G5435" s="160"/>
      <c r="H5435" s="159"/>
      <c r="I5435" s="159"/>
      <c r="K5435" s="161"/>
      <c r="S5435" s="157"/>
    </row>
    <row r="5436" spans="1:19" s="158" customFormat="1" x14ac:dyDescent="0.2">
      <c r="A5436" s="157"/>
      <c r="E5436" s="159"/>
      <c r="F5436" s="159"/>
      <c r="G5436" s="160"/>
      <c r="H5436" s="159"/>
      <c r="I5436" s="159"/>
      <c r="K5436" s="161"/>
      <c r="S5436" s="157"/>
    </row>
    <row r="5437" spans="1:19" s="158" customFormat="1" x14ac:dyDescent="0.2">
      <c r="A5437" s="157"/>
      <c r="E5437" s="159"/>
      <c r="F5437" s="159"/>
      <c r="G5437" s="160"/>
      <c r="H5437" s="159"/>
      <c r="I5437" s="159"/>
      <c r="K5437" s="161"/>
      <c r="S5437" s="157"/>
    </row>
    <row r="5438" spans="1:19" s="158" customFormat="1" x14ac:dyDescent="0.2">
      <c r="A5438" s="157"/>
      <c r="E5438" s="159"/>
      <c r="F5438" s="159"/>
      <c r="G5438" s="160"/>
      <c r="H5438" s="159"/>
      <c r="I5438" s="159"/>
      <c r="K5438" s="161"/>
      <c r="S5438" s="157"/>
    </row>
    <row r="5439" spans="1:19" s="158" customFormat="1" x14ac:dyDescent="0.2">
      <c r="A5439" s="157"/>
      <c r="E5439" s="159"/>
      <c r="F5439" s="159"/>
      <c r="G5439" s="160"/>
      <c r="H5439" s="159"/>
      <c r="I5439" s="159"/>
      <c r="K5439" s="161"/>
      <c r="S5439" s="157"/>
    </row>
    <row r="5440" spans="1:19" s="158" customFormat="1" x14ac:dyDescent="0.2">
      <c r="A5440" s="157"/>
      <c r="E5440" s="159"/>
      <c r="F5440" s="159"/>
      <c r="G5440" s="160"/>
      <c r="H5440" s="159"/>
      <c r="I5440" s="159"/>
      <c r="K5440" s="161"/>
      <c r="S5440" s="157"/>
    </row>
    <row r="5441" spans="1:19" s="158" customFormat="1" x14ac:dyDescent="0.2">
      <c r="A5441" s="157"/>
      <c r="E5441" s="159"/>
      <c r="F5441" s="159"/>
      <c r="G5441" s="160"/>
      <c r="H5441" s="159"/>
      <c r="I5441" s="159"/>
      <c r="K5441" s="161"/>
      <c r="S5441" s="157"/>
    </row>
    <row r="5442" spans="1:19" s="158" customFormat="1" x14ac:dyDescent="0.2">
      <c r="A5442" s="157"/>
      <c r="E5442" s="159"/>
      <c r="F5442" s="159"/>
      <c r="G5442" s="160"/>
      <c r="H5442" s="159"/>
      <c r="I5442" s="159"/>
      <c r="K5442" s="161"/>
      <c r="S5442" s="157"/>
    </row>
    <row r="5443" spans="1:19" s="158" customFormat="1" x14ac:dyDescent="0.2">
      <c r="A5443" s="157"/>
      <c r="E5443" s="159"/>
      <c r="F5443" s="159"/>
      <c r="G5443" s="160"/>
      <c r="H5443" s="159"/>
      <c r="I5443" s="159"/>
      <c r="K5443" s="161"/>
      <c r="S5443" s="157"/>
    </row>
    <row r="5444" spans="1:19" s="158" customFormat="1" x14ac:dyDescent="0.2">
      <c r="A5444" s="157"/>
      <c r="E5444" s="159"/>
      <c r="F5444" s="159"/>
      <c r="G5444" s="160"/>
      <c r="H5444" s="159"/>
      <c r="I5444" s="159"/>
      <c r="K5444" s="161"/>
      <c r="S5444" s="157"/>
    </row>
    <row r="5445" spans="1:19" s="158" customFormat="1" x14ac:dyDescent="0.2">
      <c r="A5445" s="157"/>
      <c r="E5445" s="159"/>
      <c r="F5445" s="159"/>
      <c r="G5445" s="160"/>
      <c r="H5445" s="159"/>
      <c r="I5445" s="159"/>
      <c r="K5445" s="161"/>
      <c r="S5445" s="157"/>
    </row>
    <row r="5446" spans="1:19" s="158" customFormat="1" x14ac:dyDescent="0.2">
      <c r="A5446" s="157"/>
      <c r="E5446" s="159"/>
      <c r="F5446" s="159"/>
      <c r="G5446" s="160"/>
      <c r="H5446" s="159"/>
      <c r="I5446" s="159"/>
      <c r="K5446" s="161"/>
      <c r="S5446" s="157"/>
    </row>
    <row r="5447" spans="1:19" s="158" customFormat="1" x14ac:dyDescent="0.2">
      <c r="A5447" s="157"/>
      <c r="E5447" s="159"/>
      <c r="F5447" s="159"/>
      <c r="G5447" s="160"/>
      <c r="H5447" s="159"/>
      <c r="I5447" s="159"/>
      <c r="K5447" s="161"/>
      <c r="S5447" s="157"/>
    </row>
    <row r="5448" spans="1:19" s="158" customFormat="1" x14ac:dyDescent="0.2">
      <c r="A5448" s="157"/>
      <c r="E5448" s="159"/>
      <c r="F5448" s="159"/>
      <c r="G5448" s="160"/>
      <c r="H5448" s="159"/>
      <c r="I5448" s="159"/>
      <c r="K5448" s="161"/>
      <c r="S5448" s="157"/>
    </row>
    <row r="5449" spans="1:19" s="158" customFormat="1" x14ac:dyDescent="0.2">
      <c r="A5449" s="157"/>
      <c r="E5449" s="159"/>
      <c r="F5449" s="159"/>
      <c r="G5449" s="160"/>
      <c r="H5449" s="159"/>
      <c r="I5449" s="159"/>
      <c r="K5449" s="161"/>
      <c r="S5449" s="157"/>
    </row>
    <row r="5450" spans="1:19" s="158" customFormat="1" x14ac:dyDescent="0.2">
      <c r="A5450" s="157"/>
      <c r="E5450" s="159"/>
      <c r="F5450" s="159"/>
      <c r="G5450" s="160"/>
      <c r="H5450" s="159"/>
      <c r="I5450" s="159"/>
      <c r="K5450" s="161"/>
      <c r="S5450" s="157"/>
    </row>
    <row r="5451" spans="1:19" s="158" customFormat="1" x14ac:dyDescent="0.2">
      <c r="A5451" s="157"/>
      <c r="E5451" s="159"/>
      <c r="F5451" s="159"/>
      <c r="G5451" s="160"/>
      <c r="H5451" s="159"/>
      <c r="I5451" s="159"/>
      <c r="K5451" s="161"/>
      <c r="S5451" s="157"/>
    </row>
    <row r="5452" spans="1:19" s="158" customFormat="1" x14ac:dyDescent="0.2">
      <c r="A5452" s="157"/>
      <c r="E5452" s="159"/>
      <c r="F5452" s="159"/>
      <c r="G5452" s="160"/>
      <c r="H5452" s="159"/>
      <c r="I5452" s="159"/>
      <c r="K5452" s="161"/>
      <c r="S5452" s="157"/>
    </row>
    <row r="5453" spans="1:19" s="158" customFormat="1" x14ac:dyDescent="0.2">
      <c r="A5453" s="157"/>
      <c r="E5453" s="159"/>
      <c r="F5453" s="159"/>
      <c r="G5453" s="160"/>
      <c r="H5453" s="159"/>
      <c r="I5453" s="159"/>
      <c r="K5453" s="161"/>
      <c r="S5453" s="157"/>
    </row>
    <row r="5454" spans="1:19" s="158" customFormat="1" x14ac:dyDescent="0.2">
      <c r="A5454" s="157"/>
      <c r="E5454" s="159"/>
      <c r="F5454" s="159"/>
      <c r="G5454" s="160"/>
      <c r="H5454" s="159"/>
      <c r="I5454" s="159"/>
      <c r="K5454" s="161"/>
      <c r="S5454" s="157"/>
    </row>
    <row r="5455" spans="1:19" s="158" customFormat="1" x14ac:dyDescent="0.2">
      <c r="A5455" s="157"/>
      <c r="E5455" s="159"/>
      <c r="F5455" s="159"/>
      <c r="G5455" s="160"/>
      <c r="H5455" s="159"/>
      <c r="I5455" s="159"/>
      <c r="K5455" s="161"/>
      <c r="S5455" s="157"/>
    </row>
    <row r="5456" spans="1:19" s="158" customFormat="1" x14ac:dyDescent="0.2">
      <c r="A5456" s="157"/>
      <c r="E5456" s="159"/>
      <c r="F5456" s="159"/>
      <c r="G5456" s="160"/>
      <c r="H5456" s="159"/>
      <c r="I5456" s="159"/>
      <c r="K5456" s="161"/>
      <c r="S5456" s="157"/>
    </row>
    <row r="5457" spans="1:19" s="158" customFormat="1" x14ac:dyDescent="0.2">
      <c r="A5457" s="157"/>
      <c r="E5457" s="159"/>
      <c r="F5457" s="159"/>
      <c r="G5457" s="160"/>
      <c r="H5457" s="159"/>
      <c r="I5457" s="159"/>
      <c r="K5457" s="161"/>
      <c r="S5457" s="157"/>
    </row>
    <row r="5458" spans="1:19" s="158" customFormat="1" x14ac:dyDescent="0.2">
      <c r="A5458" s="157"/>
      <c r="E5458" s="159"/>
      <c r="F5458" s="159"/>
      <c r="G5458" s="160"/>
      <c r="H5458" s="159"/>
      <c r="I5458" s="159"/>
      <c r="K5458" s="161"/>
      <c r="S5458" s="157"/>
    </row>
    <row r="5459" spans="1:19" s="158" customFormat="1" x14ac:dyDescent="0.2">
      <c r="A5459" s="157"/>
      <c r="E5459" s="159"/>
      <c r="F5459" s="159"/>
      <c r="G5459" s="160"/>
      <c r="H5459" s="159"/>
      <c r="I5459" s="159"/>
      <c r="K5459" s="161"/>
      <c r="S5459" s="157"/>
    </row>
    <row r="5460" spans="1:19" s="158" customFormat="1" x14ac:dyDescent="0.2">
      <c r="A5460" s="157"/>
      <c r="E5460" s="159"/>
      <c r="F5460" s="159"/>
      <c r="G5460" s="160"/>
      <c r="H5460" s="159"/>
      <c r="I5460" s="159"/>
      <c r="K5460" s="161"/>
      <c r="S5460" s="157"/>
    </row>
    <row r="5461" spans="1:19" s="158" customFormat="1" x14ac:dyDescent="0.2">
      <c r="A5461" s="157"/>
      <c r="E5461" s="159"/>
      <c r="F5461" s="159"/>
      <c r="G5461" s="160"/>
      <c r="H5461" s="159"/>
      <c r="I5461" s="159"/>
      <c r="K5461" s="161"/>
      <c r="S5461" s="157"/>
    </row>
    <row r="5462" spans="1:19" s="158" customFormat="1" x14ac:dyDescent="0.2">
      <c r="A5462" s="157"/>
      <c r="E5462" s="159"/>
      <c r="F5462" s="159"/>
      <c r="G5462" s="160"/>
      <c r="H5462" s="159"/>
      <c r="I5462" s="159"/>
      <c r="K5462" s="161"/>
      <c r="S5462" s="157"/>
    </row>
    <row r="5463" spans="1:19" s="158" customFormat="1" x14ac:dyDescent="0.2">
      <c r="A5463" s="157"/>
      <c r="E5463" s="159"/>
      <c r="F5463" s="159"/>
      <c r="G5463" s="160"/>
      <c r="H5463" s="159"/>
      <c r="I5463" s="159"/>
      <c r="K5463" s="161"/>
      <c r="S5463" s="157"/>
    </row>
    <row r="5464" spans="1:19" s="158" customFormat="1" x14ac:dyDescent="0.2">
      <c r="A5464" s="157"/>
      <c r="E5464" s="159"/>
      <c r="F5464" s="159"/>
      <c r="G5464" s="160"/>
      <c r="H5464" s="159"/>
      <c r="I5464" s="159"/>
      <c r="K5464" s="161"/>
      <c r="S5464" s="157"/>
    </row>
    <row r="5465" spans="1:19" s="158" customFormat="1" x14ac:dyDescent="0.2">
      <c r="A5465" s="157"/>
      <c r="E5465" s="159"/>
      <c r="F5465" s="159"/>
      <c r="G5465" s="160"/>
      <c r="H5465" s="159"/>
      <c r="I5465" s="159"/>
      <c r="K5465" s="161"/>
      <c r="S5465" s="157"/>
    </row>
    <row r="5466" spans="1:19" s="158" customFormat="1" x14ac:dyDescent="0.2">
      <c r="A5466" s="157"/>
      <c r="E5466" s="159"/>
      <c r="F5466" s="159"/>
      <c r="G5466" s="160"/>
      <c r="H5466" s="159"/>
      <c r="I5466" s="159"/>
      <c r="K5466" s="161"/>
      <c r="S5466" s="157"/>
    </row>
    <row r="5467" spans="1:19" s="158" customFormat="1" x14ac:dyDescent="0.2">
      <c r="A5467" s="157"/>
      <c r="E5467" s="159"/>
      <c r="F5467" s="159"/>
      <c r="G5467" s="160"/>
      <c r="H5467" s="159"/>
      <c r="I5467" s="159"/>
      <c r="K5467" s="161"/>
      <c r="S5467" s="157"/>
    </row>
    <row r="5468" spans="1:19" s="158" customFormat="1" x14ac:dyDescent="0.2">
      <c r="A5468" s="157"/>
      <c r="E5468" s="159"/>
      <c r="F5468" s="159"/>
      <c r="G5468" s="160"/>
      <c r="H5468" s="159"/>
      <c r="I5468" s="159"/>
      <c r="K5468" s="161"/>
      <c r="S5468" s="157"/>
    </row>
    <row r="5469" spans="1:19" s="158" customFormat="1" x14ac:dyDescent="0.2">
      <c r="A5469" s="157"/>
      <c r="E5469" s="159"/>
      <c r="F5469" s="159"/>
      <c r="G5469" s="160"/>
      <c r="H5469" s="159"/>
      <c r="I5469" s="159"/>
      <c r="K5469" s="161"/>
      <c r="S5469" s="157"/>
    </row>
    <row r="5470" spans="1:19" s="158" customFormat="1" x14ac:dyDescent="0.2">
      <c r="A5470" s="157"/>
      <c r="E5470" s="159"/>
      <c r="F5470" s="159"/>
      <c r="G5470" s="160"/>
      <c r="H5470" s="159"/>
      <c r="I5470" s="159"/>
      <c r="K5470" s="161"/>
      <c r="S5470" s="157"/>
    </row>
    <row r="5471" spans="1:19" s="158" customFormat="1" x14ac:dyDescent="0.2">
      <c r="A5471" s="157"/>
      <c r="E5471" s="159"/>
      <c r="F5471" s="159"/>
      <c r="G5471" s="160"/>
      <c r="H5471" s="159"/>
      <c r="I5471" s="159"/>
      <c r="K5471" s="161"/>
      <c r="S5471" s="157"/>
    </row>
    <row r="5472" spans="1:19" s="158" customFormat="1" x14ac:dyDescent="0.2">
      <c r="A5472" s="157"/>
      <c r="E5472" s="159"/>
      <c r="F5472" s="159"/>
      <c r="G5472" s="160"/>
      <c r="H5472" s="159"/>
      <c r="I5472" s="159"/>
      <c r="K5472" s="161"/>
      <c r="S5472" s="157"/>
    </row>
    <row r="5473" spans="1:19" s="158" customFormat="1" x14ac:dyDescent="0.2">
      <c r="A5473" s="157"/>
      <c r="E5473" s="159"/>
      <c r="F5473" s="159"/>
      <c r="G5473" s="160"/>
      <c r="H5473" s="159"/>
      <c r="I5473" s="159"/>
      <c r="K5473" s="161"/>
      <c r="S5473" s="157"/>
    </row>
    <row r="5474" spans="1:19" s="158" customFormat="1" x14ac:dyDescent="0.2">
      <c r="A5474" s="157"/>
      <c r="E5474" s="159"/>
      <c r="F5474" s="159"/>
      <c r="G5474" s="160"/>
      <c r="H5474" s="159"/>
      <c r="I5474" s="159"/>
      <c r="K5474" s="161"/>
      <c r="S5474" s="157"/>
    </row>
    <row r="5475" spans="1:19" s="158" customFormat="1" x14ac:dyDescent="0.2">
      <c r="A5475" s="157"/>
      <c r="E5475" s="159"/>
      <c r="F5475" s="159"/>
      <c r="G5475" s="160"/>
      <c r="H5475" s="159"/>
      <c r="I5475" s="159"/>
      <c r="K5475" s="161"/>
      <c r="S5475" s="157"/>
    </row>
    <row r="5476" spans="1:19" s="158" customFormat="1" x14ac:dyDescent="0.2">
      <c r="A5476" s="157"/>
      <c r="E5476" s="159"/>
      <c r="F5476" s="159"/>
      <c r="G5476" s="160"/>
      <c r="H5476" s="159"/>
      <c r="I5476" s="159"/>
      <c r="K5476" s="161"/>
      <c r="S5476" s="157"/>
    </row>
    <row r="5477" spans="1:19" s="158" customFormat="1" x14ac:dyDescent="0.2">
      <c r="A5477" s="157"/>
      <c r="E5477" s="159"/>
      <c r="F5477" s="159"/>
      <c r="G5477" s="160"/>
      <c r="H5477" s="159"/>
      <c r="I5477" s="159"/>
      <c r="K5477" s="161"/>
      <c r="S5477" s="157"/>
    </row>
    <row r="5478" spans="1:19" s="158" customFormat="1" x14ac:dyDescent="0.2">
      <c r="A5478" s="157"/>
      <c r="E5478" s="159"/>
      <c r="F5478" s="159"/>
      <c r="G5478" s="160"/>
      <c r="H5478" s="159"/>
      <c r="I5478" s="159"/>
      <c r="K5478" s="161"/>
      <c r="S5478" s="157"/>
    </row>
    <row r="5479" spans="1:19" s="158" customFormat="1" x14ac:dyDescent="0.2">
      <c r="A5479" s="157"/>
      <c r="E5479" s="159"/>
      <c r="F5479" s="159"/>
      <c r="G5479" s="160"/>
      <c r="H5479" s="159"/>
      <c r="I5479" s="159"/>
      <c r="K5479" s="161"/>
      <c r="S5479" s="157"/>
    </row>
    <row r="5480" spans="1:19" s="158" customFormat="1" x14ac:dyDescent="0.2">
      <c r="A5480" s="157"/>
      <c r="E5480" s="159"/>
      <c r="F5480" s="159"/>
      <c r="G5480" s="160"/>
      <c r="H5480" s="159"/>
      <c r="I5480" s="159"/>
      <c r="K5480" s="161"/>
      <c r="S5480" s="157"/>
    </row>
    <row r="5481" spans="1:19" s="158" customFormat="1" x14ac:dyDescent="0.2">
      <c r="A5481" s="157"/>
      <c r="E5481" s="159"/>
      <c r="F5481" s="159"/>
      <c r="G5481" s="160"/>
      <c r="H5481" s="159"/>
      <c r="I5481" s="159"/>
      <c r="K5481" s="161"/>
      <c r="S5481" s="157"/>
    </row>
    <row r="5482" spans="1:19" s="158" customFormat="1" x14ac:dyDescent="0.2">
      <c r="A5482" s="157"/>
      <c r="E5482" s="159"/>
      <c r="F5482" s="159"/>
      <c r="G5482" s="160"/>
      <c r="H5482" s="159"/>
      <c r="I5482" s="159"/>
      <c r="K5482" s="161"/>
      <c r="S5482" s="157"/>
    </row>
    <row r="5483" spans="1:19" s="158" customFormat="1" x14ac:dyDescent="0.2">
      <c r="A5483" s="157"/>
      <c r="E5483" s="159"/>
      <c r="F5483" s="159"/>
      <c r="G5483" s="160"/>
      <c r="H5483" s="159"/>
      <c r="I5483" s="159"/>
      <c r="K5483" s="161"/>
      <c r="S5483" s="157"/>
    </row>
    <row r="5484" spans="1:19" s="158" customFormat="1" x14ac:dyDescent="0.2">
      <c r="A5484" s="157"/>
      <c r="E5484" s="159"/>
      <c r="F5484" s="159"/>
      <c r="G5484" s="160"/>
      <c r="H5484" s="159"/>
      <c r="I5484" s="159"/>
      <c r="K5484" s="161"/>
      <c r="S5484" s="157"/>
    </row>
    <row r="5485" spans="1:19" s="158" customFormat="1" x14ac:dyDescent="0.2">
      <c r="A5485" s="157"/>
      <c r="E5485" s="159"/>
      <c r="F5485" s="159"/>
      <c r="G5485" s="160"/>
      <c r="H5485" s="159"/>
      <c r="I5485" s="159"/>
      <c r="K5485" s="161"/>
      <c r="S5485" s="157"/>
    </row>
    <row r="5486" spans="1:19" s="158" customFormat="1" x14ac:dyDescent="0.2">
      <c r="A5486" s="157"/>
      <c r="E5486" s="159"/>
      <c r="F5486" s="159"/>
      <c r="G5486" s="160"/>
      <c r="H5486" s="159"/>
      <c r="I5486" s="159"/>
      <c r="K5486" s="161"/>
      <c r="S5486" s="157"/>
    </row>
    <row r="5487" spans="1:19" s="158" customFormat="1" x14ac:dyDescent="0.2">
      <c r="A5487" s="157"/>
      <c r="E5487" s="159"/>
      <c r="F5487" s="159"/>
      <c r="G5487" s="160"/>
      <c r="H5487" s="159"/>
      <c r="I5487" s="159"/>
      <c r="K5487" s="161"/>
      <c r="S5487" s="157"/>
    </row>
    <row r="5488" spans="1:19" s="158" customFormat="1" x14ac:dyDescent="0.2">
      <c r="A5488" s="157"/>
      <c r="E5488" s="159"/>
      <c r="F5488" s="159"/>
      <c r="G5488" s="160"/>
      <c r="H5488" s="159"/>
      <c r="I5488" s="159"/>
      <c r="K5488" s="161"/>
      <c r="S5488" s="157"/>
    </row>
    <row r="5489" spans="1:19" s="158" customFormat="1" x14ac:dyDescent="0.2">
      <c r="A5489" s="157"/>
      <c r="E5489" s="159"/>
      <c r="F5489" s="159"/>
      <c r="G5489" s="160"/>
      <c r="H5489" s="159"/>
      <c r="I5489" s="159"/>
      <c r="K5489" s="161"/>
      <c r="S5489" s="157"/>
    </row>
    <row r="5490" spans="1:19" s="158" customFormat="1" x14ac:dyDescent="0.2">
      <c r="A5490" s="157"/>
      <c r="E5490" s="159"/>
      <c r="F5490" s="159"/>
      <c r="G5490" s="160"/>
      <c r="H5490" s="159"/>
      <c r="I5490" s="159"/>
      <c r="K5490" s="161"/>
      <c r="S5490" s="157"/>
    </row>
    <row r="5491" spans="1:19" s="158" customFormat="1" x14ac:dyDescent="0.2">
      <c r="A5491" s="157"/>
      <c r="E5491" s="159"/>
      <c r="F5491" s="159"/>
      <c r="G5491" s="160"/>
      <c r="H5491" s="159"/>
      <c r="I5491" s="159"/>
      <c r="K5491" s="161"/>
      <c r="S5491" s="157"/>
    </row>
    <row r="5492" spans="1:19" s="158" customFormat="1" x14ac:dyDescent="0.2">
      <c r="A5492" s="157"/>
      <c r="E5492" s="159"/>
      <c r="F5492" s="159"/>
      <c r="G5492" s="160"/>
      <c r="H5492" s="159"/>
      <c r="I5492" s="159"/>
      <c r="K5492" s="161"/>
      <c r="S5492" s="157"/>
    </row>
    <row r="5493" spans="1:19" s="158" customFormat="1" x14ac:dyDescent="0.2">
      <c r="A5493" s="157"/>
      <c r="E5493" s="159"/>
      <c r="F5493" s="159"/>
      <c r="G5493" s="160"/>
      <c r="H5493" s="159"/>
      <c r="I5493" s="159"/>
      <c r="K5493" s="161"/>
      <c r="S5493" s="157"/>
    </row>
    <row r="5494" spans="1:19" s="158" customFormat="1" x14ac:dyDescent="0.2">
      <c r="A5494" s="157"/>
      <c r="E5494" s="159"/>
      <c r="F5494" s="159"/>
      <c r="G5494" s="160"/>
      <c r="H5494" s="159"/>
      <c r="I5494" s="159"/>
      <c r="K5494" s="161"/>
      <c r="S5494" s="157"/>
    </row>
    <row r="5495" spans="1:19" s="158" customFormat="1" x14ac:dyDescent="0.2">
      <c r="A5495" s="157"/>
      <c r="E5495" s="159"/>
      <c r="F5495" s="159"/>
      <c r="G5495" s="160"/>
      <c r="H5495" s="159"/>
      <c r="I5495" s="159"/>
      <c r="K5495" s="161"/>
      <c r="S5495" s="157"/>
    </row>
    <row r="5496" spans="1:19" s="158" customFormat="1" x14ac:dyDescent="0.2">
      <c r="A5496" s="157"/>
      <c r="E5496" s="159"/>
      <c r="F5496" s="159"/>
      <c r="G5496" s="160"/>
      <c r="H5496" s="159"/>
      <c r="I5496" s="159"/>
      <c r="K5496" s="161"/>
      <c r="S5496" s="157"/>
    </row>
    <row r="5497" spans="1:19" s="158" customFormat="1" x14ac:dyDescent="0.2">
      <c r="A5497" s="157"/>
      <c r="E5497" s="159"/>
      <c r="F5497" s="159"/>
      <c r="G5497" s="160"/>
      <c r="H5497" s="159"/>
      <c r="I5497" s="159"/>
      <c r="K5497" s="161"/>
      <c r="S5497" s="157"/>
    </row>
    <row r="5498" spans="1:19" s="158" customFormat="1" x14ac:dyDescent="0.2">
      <c r="A5498" s="157"/>
      <c r="E5498" s="159"/>
      <c r="F5498" s="159"/>
      <c r="G5498" s="160"/>
      <c r="H5498" s="159"/>
      <c r="I5498" s="159"/>
      <c r="K5498" s="161"/>
      <c r="S5498" s="157"/>
    </row>
    <row r="5499" spans="1:19" s="158" customFormat="1" x14ac:dyDescent="0.2">
      <c r="A5499" s="157"/>
      <c r="E5499" s="159"/>
      <c r="F5499" s="159"/>
      <c r="G5499" s="160"/>
      <c r="H5499" s="159"/>
      <c r="I5499" s="159"/>
      <c r="K5499" s="161"/>
      <c r="S5499" s="157"/>
    </row>
    <row r="5500" spans="1:19" s="158" customFormat="1" x14ac:dyDescent="0.2">
      <c r="A5500" s="157"/>
      <c r="E5500" s="159"/>
      <c r="F5500" s="159"/>
      <c r="G5500" s="160"/>
      <c r="H5500" s="159"/>
      <c r="I5500" s="159"/>
      <c r="K5500" s="161"/>
      <c r="S5500" s="157"/>
    </row>
    <row r="5501" spans="1:19" s="158" customFormat="1" x14ac:dyDescent="0.2">
      <c r="A5501" s="157"/>
      <c r="E5501" s="159"/>
      <c r="F5501" s="159"/>
      <c r="G5501" s="160"/>
      <c r="H5501" s="159"/>
      <c r="I5501" s="159"/>
      <c r="K5501" s="161"/>
      <c r="S5501" s="157"/>
    </row>
    <row r="5502" spans="1:19" s="158" customFormat="1" x14ac:dyDescent="0.2">
      <c r="A5502" s="157"/>
      <c r="E5502" s="159"/>
      <c r="F5502" s="159"/>
      <c r="G5502" s="160"/>
      <c r="H5502" s="159"/>
      <c r="I5502" s="159"/>
      <c r="K5502" s="161"/>
      <c r="S5502" s="157"/>
    </row>
    <row r="5503" spans="1:19" s="158" customFormat="1" x14ac:dyDescent="0.2">
      <c r="A5503" s="157"/>
      <c r="E5503" s="159"/>
      <c r="F5503" s="159"/>
      <c r="G5503" s="160"/>
      <c r="H5503" s="159"/>
      <c r="I5503" s="159"/>
      <c r="K5503" s="161"/>
      <c r="S5503" s="157"/>
    </row>
    <row r="5504" spans="1:19" s="158" customFormat="1" x14ac:dyDescent="0.2">
      <c r="A5504" s="157"/>
      <c r="E5504" s="159"/>
      <c r="F5504" s="159"/>
      <c r="G5504" s="160"/>
      <c r="H5504" s="159"/>
      <c r="I5504" s="159"/>
      <c r="K5504" s="161"/>
      <c r="S5504" s="157"/>
    </row>
    <row r="5505" spans="1:19" s="158" customFormat="1" x14ac:dyDescent="0.2">
      <c r="A5505" s="157"/>
      <c r="E5505" s="159"/>
      <c r="F5505" s="159"/>
      <c r="G5505" s="160"/>
      <c r="H5505" s="159"/>
      <c r="I5505" s="159"/>
      <c r="K5505" s="161"/>
      <c r="S5505" s="157"/>
    </row>
    <row r="5506" spans="1:19" s="158" customFormat="1" x14ac:dyDescent="0.2">
      <c r="A5506" s="157"/>
      <c r="E5506" s="159"/>
      <c r="F5506" s="159"/>
      <c r="G5506" s="160"/>
      <c r="H5506" s="159"/>
      <c r="I5506" s="159"/>
      <c r="K5506" s="161"/>
      <c r="S5506" s="157"/>
    </row>
    <row r="5507" spans="1:19" s="158" customFormat="1" x14ac:dyDescent="0.2">
      <c r="A5507" s="157"/>
      <c r="E5507" s="159"/>
      <c r="F5507" s="159"/>
      <c r="G5507" s="160"/>
      <c r="H5507" s="159"/>
      <c r="I5507" s="159"/>
      <c r="K5507" s="161"/>
      <c r="S5507" s="157"/>
    </row>
    <row r="5508" spans="1:19" s="158" customFormat="1" x14ac:dyDescent="0.2">
      <c r="A5508" s="157"/>
      <c r="E5508" s="159"/>
      <c r="F5508" s="159"/>
      <c r="G5508" s="160"/>
      <c r="H5508" s="159"/>
      <c r="I5508" s="159"/>
      <c r="K5508" s="161"/>
      <c r="S5508" s="157"/>
    </row>
    <row r="5509" spans="1:19" s="158" customFormat="1" x14ac:dyDescent="0.2">
      <c r="A5509" s="157"/>
      <c r="E5509" s="159"/>
      <c r="F5509" s="159"/>
      <c r="G5509" s="160"/>
      <c r="H5509" s="159"/>
      <c r="I5509" s="159"/>
      <c r="K5509" s="161"/>
      <c r="S5509" s="157"/>
    </row>
    <row r="5510" spans="1:19" s="158" customFormat="1" x14ac:dyDescent="0.2">
      <c r="A5510" s="157"/>
      <c r="E5510" s="159"/>
      <c r="F5510" s="159"/>
      <c r="G5510" s="160"/>
      <c r="H5510" s="159"/>
      <c r="I5510" s="159"/>
      <c r="K5510" s="161"/>
      <c r="S5510" s="157"/>
    </row>
    <row r="5511" spans="1:19" s="158" customFormat="1" x14ac:dyDescent="0.2">
      <c r="A5511" s="157"/>
      <c r="E5511" s="159"/>
      <c r="F5511" s="159"/>
      <c r="G5511" s="160"/>
      <c r="H5511" s="159"/>
      <c r="I5511" s="159"/>
      <c r="K5511" s="161"/>
      <c r="S5511" s="157"/>
    </row>
    <row r="5512" spans="1:19" s="158" customFormat="1" x14ac:dyDescent="0.2">
      <c r="A5512" s="157"/>
      <c r="E5512" s="159"/>
      <c r="F5512" s="159"/>
      <c r="G5512" s="160"/>
      <c r="H5512" s="159"/>
      <c r="I5512" s="159"/>
      <c r="K5512" s="161"/>
      <c r="S5512" s="157"/>
    </row>
    <row r="5513" spans="1:19" s="158" customFormat="1" x14ac:dyDescent="0.2">
      <c r="A5513" s="157"/>
      <c r="E5513" s="159"/>
      <c r="F5513" s="159"/>
      <c r="G5513" s="160"/>
      <c r="H5513" s="159"/>
      <c r="I5513" s="159"/>
      <c r="K5513" s="161"/>
      <c r="S5513" s="157"/>
    </row>
    <row r="5514" spans="1:19" s="158" customFormat="1" x14ac:dyDescent="0.2">
      <c r="A5514" s="157"/>
      <c r="E5514" s="159"/>
      <c r="F5514" s="159"/>
      <c r="G5514" s="160"/>
      <c r="H5514" s="159"/>
      <c r="I5514" s="159"/>
      <c r="K5514" s="161"/>
      <c r="S5514" s="157"/>
    </row>
    <row r="5515" spans="1:19" s="158" customFormat="1" x14ac:dyDescent="0.2">
      <c r="A5515" s="157"/>
      <c r="E5515" s="159"/>
      <c r="F5515" s="159"/>
      <c r="G5515" s="160"/>
      <c r="H5515" s="159"/>
      <c r="I5515" s="159"/>
      <c r="K5515" s="161"/>
      <c r="S5515" s="157"/>
    </row>
    <row r="5516" spans="1:19" s="158" customFormat="1" x14ac:dyDescent="0.2">
      <c r="A5516" s="157"/>
      <c r="E5516" s="159"/>
      <c r="F5516" s="159"/>
      <c r="G5516" s="160"/>
      <c r="H5516" s="159"/>
      <c r="I5516" s="159"/>
      <c r="K5516" s="161"/>
      <c r="S5516" s="157"/>
    </row>
    <row r="5517" spans="1:19" s="158" customFormat="1" x14ac:dyDescent="0.2">
      <c r="A5517" s="157"/>
      <c r="E5517" s="159"/>
      <c r="F5517" s="159"/>
      <c r="G5517" s="160"/>
      <c r="H5517" s="159"/>
      <c r="I5517" s="159"/>
      <c r="K5517" s="161"/>
      <c r="S5517" s="157"/>
    </row>
    <row r="5518" spans="1:19" s="158" customFormat="1" x14ac:dyDescent="0.2">
      <c r="A5518" s="157"/>
      <c r="E5518" s="159"/>
      <c r="F5518" s="159"/>
      <c r="G5518" s="160"/>
      <c r="H5518" s="159"/>
      <c r="I5518" s="159"/>
      <c r="K5518" s="161"/>
      <c r="S5518" s="157"/>
    </row>
    <row r="5519" spans="1:19" s="158" customFormat="1" x14ac:dyDescent="0.2">
      <c r="A5519" s="157"/>
      <c r="E5519" s="159"/>
      <c r="F5519" s="159"/>
      <c r="G5519" s="160"/>
      <c r="H5519" s="159"/>
      <c r="I5519" s="159"/>
      <c r="K5519" s="161"/>
      <c r="S5519" s="157"/>
    </row>
    <row r="5520" spans="1:19" s="158" customFormat="1" x14ac:dyDescent="0.2">
      <c r="A5520" s="157"/>
      <c r="E5520" s="159"/>
      <c r="F5520" s="159"/>
      <c r="G5520" s="160"/>
      <c r="H5520" s="159"/>
      <c r="I5520" s="159"/>
      <c r="K5520" s="161"/>
      <c r="S5520" s="157"/>
    </row>
    <row r="5521" spans="1:19" s="158" customFormat="1" x14ac:dyDescent="0.2">
      <c r="A5521" s="157"/>
      <c r="E5521" s="159"/>
      <c r="F5521" s="159"/>
      <c r="G5521" s="160"/>
      <c r="H5521" s="159"/>
      <c r="I5521" s="159"/>
      <c r="K5521" s="161"/>
      <c r="S5521" s="157"/>
    </row>
    <row r="5522" spans="1:19" s="158" customFormat="1" x14ac:dyDescent="0.2">
      <c r="A5522" s="157"/>
      <c r="E5522" s="159"/>
      <c r="F5522" s="159"/>
      <c r="G5522" s="160"/>
      <c r="H5522" s="159"/>
      <c r="I5522" s="159"/>
      <c r="K5522" s="161"/>
      <c r="S5522" s="157"/>
    </row>
    <row r="5523" spans="1:19" s="158" customFormat="1" x14ac:dyDescent="0.2">
      <c r="A5523" s="157"/>
      <c r="E5523" s="159"/>
      <c r="F5523" s="159"/>
      <c r="G5523" s="160"/>
      <c r="H5523" s="159"/>
      <c r="I5523" s="159"/>
      <c r="K5523" s="161"/>
      <c r="S5523" s="157"/>
    </row>
    <row r="5524" spans="1:19" s="158" customFormat="1" x14ac:dyDescent="0.2">
      <c r="A5524" s="157"/>
      <c r="E5524" s="159"/>
      <c r="F5524" s="159"/>
      <c r="G5524" s="160"/>
      <c r="H5524" s="159"/>
      <c r="I5524" s="159"/>
      <c r="K5524" s="161"/>
      <c r="S5524" s="157"/>
    </row>
    <row r="5525" spans="1:19" s="158" customFormat="1" x14ac:dyDescent="0.2">
      <c r="A5525" s="157"/>
      <c r="E5525" s="159"/>
      <c r="F5525" s="159"/>
      <c r="G5525" s="160"/>
      <c r="H5525" s="159"/>
      <c r="I5525" s="159"/>
      <c r="K5525" s="161"/>
      <c r="S5525" s="157"/>
    </row>
    <row r="5526" spans="1:19" s="158" customFormat="1" x14ac:dyDescent="0.2">
      <c r="A5526" s="157"/>
      <c r="E5526" s="159"/>
      <c r="F5526" s="159"/>
      <c r="G5526" s="160"/>
      <c r="H5526" s="159"/>
      <c r="I5526" s="159"/>
      <c r="K5526" s="161"/>
      <c r="S5526" s="157"/>
    </row>
    <row r="5527" spans="1:19" s="158" customFormat="1" x14ac:dyDescent="0.2">
      <c r="A5527" s="157"/>
      <c r="E5527" s="159"/>
      <c r="F5527" s="159"/>
      <c r="G5527" s="160"/>
      <c r="H5527" s="159"/>
      <c r="I5527" s="159"/>
      <c r="K5527" s="161"/>
      <c r="S5527" s="157"/>
    </row>
    <row r="5528" spans="1:19" s="158" customFormat="1" x14ac:dyDescent="0.2">
      <c r="A5528" s="157"/>
      <c r="E5528" s="159"/>
      <c r="F5528" s="159"/>
      <c r="G5528" s="160"/>
      <c r="H5528" s="159"/>
      <c r="I5528" s="159"/>
      <c r="K5528" s="161"/>
      <c r="S5528" s="157"/>
    </row>
    <row r="5529" spans="1:19" s="158" customFormat="1" x14ac:dyDescent="0.2">
      <c r="A5529" s="157"/>
      <c r="E5529" s="159"/>
      <c r="F5529" s="159"/>
      <c r="G5529" s="160"/>
      <c r="H5529" s="159"/>
      <c r="I5529" s="159"/>
      <c r="K5529" s="161"/>
      <c r="S5529" s="157"/>
    </row>
    <row r="5530" spans="1:19" s="158" customFormat="1" x14ac:dyDescent="0.2">
      <c r="A5530" s="157"/>
      <c r="E5530" s="159"/>
      <c r="F5530" s="159"/>
      <c r="G5530" s="160"/>
      <c r="H5530" s="159"/>
      <c r="I5530" s="159"/>
      <c r="K5530" s="161"/>
      <c r="S5530" s="157"/>
    </row>
    <row r="5531" spans="1:19" s="158" customFormat="1" x14ac:dyDescent="0.2">
      <c r="A5531" s="157"/>
      <c r="E5531" s="159"/>
      <c r="F5531" s="159"/>
      <c r="G5531" s="160"/>
      <c r="H5531" s="159"/>
      <c r="I5531" s="159"/>
      <c r="K5531" s="161"/>
      <c r="S5531" s="157"/>
    </row>
    <row r="5532" spans="1:19" s="158" customFormat="1" x14ac:dyDescent="0.2">
      <c r="A5532" s="157"/>
      <c r="E5532" s="159"/>
      <c r="F5532" s="159"/>
      <c r="G5532" s="160"/>
      <c r="H5532" s="159"/>
      <c r="I5532" s="159"/>
      <c r="K5532" s="161"/>
      <c r="S5532" s="157"/>
    </row>
    <row r="5533" spans="1:19" s="158" customFormat="1" x14ac:dyDescent="0.2">
      <c r="A5533" s="157"/>
      <c r="E5533" s="159"/>
      <c r="F5533" s="159"/>
      <c r="G5533" s="160"/>
      <c r="H5533" s="159"/>
      <c r="I5533" s="159"/>
      <c r="K5533" s="161"/>
      <c r="S5533" s="157"/>
    </row>
    <row r="5534" spans="1:19" s="158" customFormat="1" x14ac:dyDescent="0.2">
      <c r="A5534" s="157"/>
      <c r="E5534" s="159"/>
      <c r="F5534" s="159"/>
      <c r="G5534" s="160"/>
      <c r="H5534" s="159"/>
      <c r="I5534" s="159"/>
      <c r="K5534" s="161"/>
      <c r="S5534" s="157"/>
    </row>
    <row r="5535" spans="1:19" s="158" customFormat="1" x14ac:dyDescent="0.2">
      <c r="A5535" s="157"/>
      <c r="E5535" s="159"/>
      <c r="F5535" s="159"/>
      <c r="G5535" s="160"/>
      <c r="H5535" s="159"/>
      <c r="I5535" s="159"/>
      <c r="K5535" s="161"/>
      <c r="S5535" s="157"/>
    </row>
    <row r="5536" spans="1:19" s="158" customFormat="1" x14ac:dyDescent="0.2">
      <c r="A5536" s="157"/>
      <c r="E5536" s="159"/>
      <c r="F5536" s="159"/>
      <c r="G5536" s="160"/>
      <c r="H5536" s="159"/>
      <c r="I5536" s="159"/>
      <c r="K5536" s="161"/>
      <c r="S5536" s="157"/>
    </row>
    <row r="5537" spans="1:19" s="158" customFormat="1" x14ac:dyDescent="0.2">
      <c r="A5537" s="157"/>
      <c r="E5537" s="159"/>
      <c r="F5537" s="159"/>
      <c r="G5537" s="160"/>
      <c r="H5537" s="159"/>
      <c r="I5537" s="159"/>
      <c r="K5537" s="161"/>
      <c r="S5537" s="157"/>
    </row>
    <row r="5538" spans="1:19" s="158" customFormat="1" x14ac:dyDescent="0.2">
      <c r="A5538" s="157"/>
      <c r="E5538" s="159"/>
      <c r="F5538" s="159"/>
      <c r="G5538" s="160"/>
      <c r="H5538" s="159"/>
      <c r="I5538" s="159"/>
      <c r="K5538" s="161"/>
      <c r="S5538" s="157"/>
    </row>
    <row r="5539" spans="1:19" s="158" customFormat="1" x14ac:dyDescent="0.2">
      <c r="A5539" s="157"/>
      <c r="E5539" s="159"/>
      <c r="F5539" s="159"/>
      <c r="G5539" s="160"/>
      <c r="H5539" s="159"/>
      <c r="I5539" s="159"/>
      <c r="K5539" s="161"/>
      <c r="S5539" s="157"/>
    </row>
    <row r="5540" spans="1:19" s="158" customFormat="1" x14ac:dyDescent="0.2">
      <c r="A5540" s="157"/>
      <c r="E5540" s="159"/>
      <c r="F5540" s="159"/>
      <c r="G5540" s="160"/>
      <c r="H5540" s="159"/>
      <c r="I5540" s="159"/>
      <c r="K5540" s="161"/>
      <c r="S5540" s="157"/>
    </row>
    <row r="5541" spans="1:19" s="158" customFormat="1" x14ac:dyDescent="0.2">
      <c r="A5541" s="157"/>
      <c r="E5541" s="159"/>
      <c r="F5541" s="159"/>
      <c r="G5541" s="160"/>
      <c r="H5541" s="159"/>
      <c r="I5541" s="159"/>
      <c r="K5541" s="161"/>
      <c r="S5541" s="157"/>
    </row>
    <row r="5542" spans="1:19" s="158" customFormat="1" x14ac:dyDescent="0.2">
      <c r="A5542" s="157"/>
      <c r="E5542" s="159"/>
      <c r="F5542" s="159"/>
      <c r="G5542" s="160"/>
      <c r="H5542" s="159"/>
      <c r="I5542" s="159"/>
      <c r="K5542" s="161"/>
      <c r="S5542" s="157"/>
    </row>
    <row r="5543" spans="1:19" s="158" customFormat="1" x14ac:dyDescent="0.2">
      <c r="A5543" s="157"/>
      <c r="E5543" s="159"/>
      <c r="F5543" s="159"/>
      <c r="G5543" s="160"/>
      <c r="H5543" s="159"/>
      <c r="I5543" s="159"/>
      <c r="K5543" s="161"/>
      <c r="S5543" s="157"/>
    </row>
    <row r="5544" spans="1:19" s="158" customFormat="1" x14ac:dyDescent="0.2">
      <c r="A5544" s="157"/>
      <c r="E5544" s="159"/>
      <c r="F5544" s="159"/>
      <c r="G5544" s="160"/>
      <c r="H5544" s="159"/>
      <c r="I5544" s="159"/>
      <c r="K5544" s="161"/>
      <c r="S5544" s="157"/>
    </row>
    <row r="5545" spans="1:19" s="158" customFormat="1" x14ac:dyDescent="0.2">
      <c r="A5545" s="157"/>
      <c r="E5545" s="159"/>
      <c r="F5545" s="159"/>
      <c r="G5545" s="160"/>
      <c r="H5545" s="159"/>
      <c r="I5545" s="159"/>
      <c r="K5545" s="161"/>
      <c r="S5545" s="157"/>
    </row>
    <row r="5546" spans="1:19" s="158" customFormat="1" x14ac:dyDescent="0.2">
      <c r="A5546" s="157"/>
      <c r="E5546" s="159"/>
      <c r="F5546" s="159"/>
      <c r="G5546" s="160"/>
      <c r="H5546" s="159"/>
      <c r="I5546" s="159"/>
      <c r="K5546" s="161"/>
      <c r="S5546" s="157"/>
    </row>
    <row r="5547" spans="1:19" s="158" customFormat="1" x14ac:dyDescent="0.2">
      <c r="A5547" s="157"/>
      <c r="E5547" s="159"/>
      <c r="F5547" s="159"/>
      <c r="G5547" s="160"/>
      <c r="H5547" s="159"/>
      <c r="I5547" s="159"/>
      <c r="K5547" s="161"/>
      <c r="S5547" s="157"/>
    </row>
    <row r="5548" spans="1:19" s="158" customFormat="1" x14ac:dyDescent="0.2">
      <c r="A5548" s="157"/>
      <c r="E5548" s="159"/>
      <c r="F5548" s="159"/>
      <c r="G5548" s="160"/>
      <c r="H5548" s="159"/>
      <c r="I5548" s="159"/>
      <c r="K5548" s="161"/>
      <c r="S5548" s="157"/>
    </row>
    <row r="5549" spans="1:19" s="158" customFormat="1" x14ac:dyDescent="0.2">
      <c r="A5549" s="157"/>
      <c r="E5549" s="159"/>
      <c r="F5549" s="159"/>
      <c r="G5549" s="160"/>
      <c r="H5549" s="159"/>
      <c r="I5549" s="159"/>
      <c r="K5549" s="161"/>
      <c r="S5549" s="157"/>
    </row>
    <row r="5550" spans="1:19" s="158" customFormat="1" x14ac:dyDescent="0.2">
      <c r="A5550" s="157"/>
      <c r="E5550" s="159"/>
      <c r="F5550" s="159"/>
      <c r="G5550" s="160"/>
      <c r="H5550" s="159"/>
      <c r="I5550" s="159"/>
      <c r="K5550" s="161"/>
      <c r="S5550" s="157"/>
    </row>
    <row r="5551" spans="1:19" s="158" customFormat="1" x14ac:dyDescent="0.2">
      <c r="A5551" s="157"/>
      <c r="E5551" s="159"/>
      <c r="F5551" s="159"/>
      <c r="G5551" s="160"/>
      <c r="H5551" s="159"/>
      <c r="I5551" s="159"/>
      <c r="K5551" s="161"/>
      <c r="S5551" s="157"/>
    </row>
    <row r="5552" spans="1:19" s="158" customFormat="1" x14ac:dyDescent="0.2">
      <c r="A5552" s="157"/>
      <c r="E5552" s="159"/>
      <c r="F5552" s="159"/>
      <c r="G5552" s="160"/>
      <c r="H5552" s="159"/>
      <c r="I5552" s="159"/>
      <c r="K5552" s="161"/>
      <c r="S5552" s="157"/>
    </row>
    <row r="5553" spans="1:19" s="158" customFormat="1" x14ac:dyDescent="0.2">
      <c r="A5553" s="157"/>
      <c r="E5553" s="159"/>
      <c r="F5553" s="159"/>
      <c r="G5553" s="160"/>
      <c r="H5553" s="159"/>
      <c r="I5553" s="159"/>
      <c r="K5553" s="161"/>
      <c r="S5553" s="157"/>
    </row>
    <row r="5554" spans="1:19" s="158" customFormat="1" x14ac:dyDescent="0.2">
      <c r="A5554" s="157"/>
      <c r="E5554" s="159"/>
      <c r="F5554" s="159"/>
      <c r="G5554" s="160"/>
      <c r="H5554" s="159"/>
      <c r="I5554" s="159"/>
      <c r="K5554" s="161"/>
      <c r="S5554" s="157"/>
    </row>
    <row r="5555" spans="1:19" s="158" customFormat="1" x14ac:dyDescent="0.2">
      <c r="A5555" s="157"/>
      <c r="E5555" s="159"/>
      <c r="F5555" s="159"/>
      <c r="G5555" s="160"/>
      <c r="H5555" s="159"/>
      <c r="I5555" s="159"/>
      <c r="K5555" s="161"/>
      <c r="S5555" s="157"/>
    </row>
    <row r="5556" spans="1:19" s="158" customFormat="1" x14ac:dyDescent="0.2">
      <c r="A5556" s="157"/>
      <c r="E5556" s="159"/>
      <c r="F5556" s="159"/>
      <c r="G5556" s="160"/>
      <c r="H5556" s="159"/>
      <c r="I5556" s="159"/>
      <c r="K5556" s="161"/>
      <c r="S5556" s="157"/>
    </row>
    <row r="5557" spans="1:19" s="158" customFormat="1" x14ac:dyDescent="0.2">
      <c r="A5557" s="157"/>
      <c r="E5557" s="159"/>
      <c r="F5557" s="159"/>
      <c r="G5557" s="160"/>
      <c r="H5557" s="159"/>
      <c r="I5557" s="159"/>
      <c r="K5557" s="161"/>
      <c r="S5557" s="157"/>
    </row>
    <row r="5558" spans="1:19" s="158" customFormat="1" x14ac:dyDescent="0.2">
      <c r="A5558" s="157"/>
      <c r="E5558" s="159"/>
      <c r="F5558" s="159"/>
      <c r="G5558" s="160"/>
      <c r="H5558" s="159"/>
      <c r="I5558" s="159"/>
      <c r="K5558" s="161"/>
      <c r="S5558" s="157"/>
    </row>
    <row r="5559" spans="1:19" s="158" customFormat="1" x14ac:dyDescent="0.2">
      <c r="A5559" s="157"/>
      <c r="E5559" s="159"/>
      <c r="F5559" s="159"/>
      <c r="G5559" s="160"/>
      <c r="H5559" s="159"/>
      <c r="I5559" s="159"/>
      <c r="K5559" s="161"/>
      <c r="S5559" s="157"/>
    </row>
    <row r="5560" spans="1:19" s="158" customFormat="1" x14ac:dyDescent="0.2">
      <c r="A5560" s="157"/>
      <c r="E5560" s="159"/>
      <c r="F5560" s="159"/>
      <c r="G5560" s="160"/>
      <c r="H5560" s="159"/>
      <c r="I5560" s="159"/>
      <c r="K5560" s="161"/>
      <c r="S5560" s="157"/>
    </row>
    <row r="5561" spans="1:19" s="158" customFormat="1" x14ac:dyDescent="0.2">
      <c r="A5561" s="157"/>
      <c r="E5561" s="159"/>
      <c r="F5561" s="159"/>
      <c r="G5561" s="160"/>
      <c r="H5561" s="159"/>
      <c r="I5561" s="159"/>
      <c r="K5561" s="161"/>
      <c r="S5561" s="157"/>
    </row>
    <row r="5562" spans="1:19" s="158" customFormat="1" x14ac:dyDescent="0.2">
      <c r="A5562" s="157"/>
      <c r="E5562" s="159"/>
      <c r="F5562" s="159"/>
      <c r="G5562" s="160"/>
      <c r="H5562" s="159"/>
      <c r="I5562" s="159"/>
      <c r="K5562" s="161"/>
      <c r="S5562" s="157"/>
    </row>
    <row r="5563" spans="1:19" s="158" customFormat="1" x14ac:dyDescent="0.2">
      <c r="A5563" s="157"/>
      <c r="E5563" s="159"/>
      <c r="F5563" s="159"/>
      <c r="G5563" s="160"/>
      <c r="H5563" s="159"/>
      <c r="I5563" s="159"/>
      <c r="K5563" s="161"/>
      <c r="S5563" s="157"/>
    </row>
    <row r="5564" spans="1:19" s="158" customFormat="1" x14ac:dyDescent="0.2">
      <c r="A5564" s="157"/>
      <c r="E5564" s="159"/>
      <c r="F5564" s="159"/>
      <c r="G5564" s="160"/>
      <c r="H5564" s="159"/>
      <c r="I5564" s="159"/>
      <c r="K5564" s="161"/>
      <c r="S5564" s="157"/>
    </row>
    <row r="5565" spans="1:19" s="158" customFormat="1" x14ac:dyDescent="0.2">
      <c r="A5565" s="157"/>
      <c r="E5565" s="159"/>
      <c r="F5565" s="159"/>
      <c r="G5565" s="160"/>
      <c r="H5565" s="159"/>
      <c r="I5565" s="159"/>
      <c r="K5565" s="161"/>
      <c r="S5565" s="157"/>
    </row>
    <row r="5566" spans="1:19" s="158" customFormat="1" x14ac:dyDescent="0.2">
      <c r="A5566" s="157"/>
      <c r="E5566" s="159"/>
      <c r="F5566" s="159"/>
      <c r="G5566" s="160"/>
      <c r="H5566" s="159"/>
      <c r="I5566" s="159"/>
      <c r="K5566" s="161"/>
      <c r="S5566" s="157"/>
    </row>
    <row r="5567" spans="1:19" s="158" customFormat="1" x14ac:dyDescent="0.2">
      <c r="A5567" s="157"/>
      <c r="E5567" s="159"/>
      <c r="F5567" s="159"/>
      <c r="G5567" s="160"/>
      <c r="H5567" s="159"/>
      <c r="I5567" s="159"/>
      <c r="K5567" s="161"/>
      <c r="S5567" s="157"/>
    </row>
    <row r="5568" spans="1:19" s="158" customFormat="1" x14ac:dyDescent="0.2">
      <c r="A5568" s="157"/>
      <c r="E5568" s="159"/>
      <c r="F5568" s="159"/>
      <c r="G5568" s="160"/>
      <c r="H5568" s="159"/>
      <c r="I5568" s="159"/>
      <c r="K5568" s="161"/>
      <c r="S5568" s="157"/>
    </row>
    <row r="5569" spans="1:19" s="158" customFormat="1" x14ac:dyDescent="0.2">
      <c r="A5569" s="157"/>
      <c r="E5569" s="159"/>
      <c r="F5569" s="159"/>
      <c r="G5569" s="160"/>
      <c r="H5569" s="159"/>
      <c r="I5569" s="159"/>
      <c r="K5569" s="161"/>
      <c r="S5569" s="157"/>
    </row>
    <row r="5570" spans="1:19" s="158" customFormat="1" x14ac:dyDescent="0.2">
      <c r="A5570" s="157"/>
      <c r="E5570" s="159"/>
      <c r="F5570" s="159"/>
      <c r="G5570" s="160"/>
      <c r="H5570" s="159"/>
      <c r="I5570" s="159"/>
      <c r="K5570" s="161"/>
      <c r="S5570" s="157"/>
    </row>
    <row r="5571" spans="1:19" s="158" customFormat="1" x14ac:dyDescent="0.2">
      <c r="A5571" s="157"/>
      <c r="E5571" s="159"/>
      <c r="F5571" s="159"/>
      <c r="G5571" s="160"/>
      <c r="H5571" s="159"/>
      <c r="I5571" s="159"/>
      <c r="K5571" s="161"/>
      <c r="S5571" s="157"/>
    </row>
    <row r="5572" spans="1:19" s="158" customFormat="1" x14ac:dyDescent="0.2">
      <c r="A5572" s="157"/>
      <c r="E5572" s="159"/>
      <c r="F5572" s="159"/>
      <c r="G5572" s="160"/>
      <c r="H5572" s="159"/>
      <c r="I5572" s="159"/>
      <c r="K5572" s="161"/>
      <c r="S5572" s="157"/>
    </row>
    <row r="5573" spans="1:19" s="158" customFormat="1" x14ac:dyDescent="0.2">
      <c r="A5573" s="157"/>
      <c r="E5573" s="159"/>
      <c r="F5573" s="159"/>
      <c r="G5573" s="160"/>
      <c r="H5573" s="159"/>
      <c r="I5573" s="159"/>
      <c r="K5573" s="161"/>
      <c r="S5573" s="157"/>
    </row>
    <row r="5574" spans="1:19" s="158" customFormat="1" x14ac:dyDescent="0.2">
      <c r="A5574" s="157"/>
      <c r="E5574" s="159"/>
      <c r="F5574" s="159"/>
      <c r="G5574" s="160"/>
      <c r="H5574" s="159"/>
      <c r="I5574" s="159"/>
      <c r="K5574" s="161"/>
      <c r="S5574" s="157"/>
    </row>
    <row r="5575" spans="1:19" s="158" customFormat="1" x14ac:dyDescent="0.2">
      <c r="A5575" s="157"/>
      <c r="E5575" s="159"/>
      <c r="F5575" s="159"/>
      <c r="G5575" s="160"/>
      <c r="H5575" s="159"/>
      <c r="I5575" s="159"/>
      <c r="K5575" s="161"/>
      <c r="S5575" s="157"/>
    </row>
    <row r="5576" spans="1:19" s="158" customFormat="1" x14ac:dyDescent="0.2">
      <c r="A5576" s="157"/>
      <c r="E5576" s="159"/>
      <c r="F5576" s="159"/>
      <c r="G5576" s="160"/>
      <c r="H5576" s="159"/>
      <c r="I5576" s="159"/>
      <c r="K5576" s="161"/>
      <c r="S5576" s="157"/>
    </row>
    <row r="5577" spans="1:19" s="158" customFormat="1" x14ac:dyDescent="0.2">
      <c r="A5577" s="157"/>
      <c r="E5577" s="159"/>
      <c r="F5577" s="159"/>
      <c r="G5577" s="160"/>
      <c r="H5577" s="159"/>
      <c r="I5577" s="159"/>
      <c r="K5577" s="161"/>
      <c r="S5577" s="157"/>
    </row>
    <row r="5578" spans="1:19" s="158" customFormat="1" x14ac:dyDescent="0.2">
      <c r="A5578" s="157"/>
      <c r="E5578" s="159"/>
      <c r="F5578" s="159"/>
      <c r="G5578" s="160"/>
      <c r="H5578" s="159"/>
      <c r="I5578" s="159"/>
      <c r="K5578" s="161"/>
      <c r="S5578" s="157"/>
    </row>
    <row r="5579" spans="1:19" s="158" customFormat="1" x14ac:dyDescent="0.2">
      <c r="A5579" s="157"/>
      <c r="E5579" s="159"/>
      <c r="F5579" s="159"/>
      <c r="G5579" s="160"/>
      <c r="H5579" s="159"/>
      <c r="I5579" s="159"/>
      <c r="K5579" s="161"/>
      <c r="S5579" s="157"/>
    </row>
    <row r="5580" spans="1:19" s="158" customFormat="1" x14ac:dyDescent="0.2">
      <c r="A5580" s="157"/>
      <c r="E5580" s="159"/>
      <c r="F5580" s="159"/>
      <c r="G5580" s="160"/>
      <c r="H5580" s="159"/>
      <c r="I5580" s="159"/>
      <c r="K5580" s="161"/>
      <c r="S5580" s="157"/>
    </row>
    <row r="5581" spans="1:19" s="158" customFormat="1" x14ac:dyDescent="0.2">
      <c r="A5581" s="157"/>
      <c r="E5581" s="159"/>
      <c r="F5581" s="159"/>
      <c r="G5581" s="160"/>
      <c r="H5581" s="159"/>
      <c r="I5581" s="159"/>
      <c r="K5581" s="161"/>
      <c r="S5581" s="157"/>
    </row>
    <row r="5582" spans="1:19" s="158" customFormat="1" x14ac:dyDescent="0.2">
      <c r="A5582" s="157"/>
      <c r="E5582" s="159"/>
      <c r="F5582" s="159"/>
      <c r="G5582" s="160"/>
      <c r="H5582" s="159"/>
      <c r="I5582" s="159"/>
      <c r="K5582" s="161"/>
      <c r="S5582" s="157"/>
    </row>
    <row r="5583" spans="1:19" s="158" customFormat="1" x14ac:dyDescent="0.2">
      <c r="A5583" s="157"/>
      <c r="E5583" s="159"/>
      <c r="F5583" s="159"/>
      <c r="G5583" s="160"/>
      <c r="H5583" s="159"/>
      <c r="I5583" s="159"/>
      <c r="K5583" s="161"/>
      <c r="S5583" s="157"/>
    </row>
    <row r="5584" spans="1:19" s="158" customFormat="1" x14ac:dyDescent="0.2">
      <c r="A5584" s="157"/>
      <c r="E5584" s="159"/>
      <c r="F5584" s="159"/>
      <c r="G5584" s="160"/>
      <c r="H5584" s="159"/>
      <c r="I5584" s="159"/>
      <c r="K5584" s="161"/>
      <c r="S5584" s="157"/>
    </row>
    <row r="5585" spans="1:19" s="158" customFormat="1" x14ac:dyDescent="0.2">
      <c r="A5585" s="157"/>
      <c r="E5585" s="159"/>
      <c r="F5585" s="159"/>
      <c r="G5585" s="160"/>
      <c r="H5585" s="159"/>
      <c r="I5585" s="159"/>
      <c r="K5585" s="161"/>
      <c r="S5585" s="157"/>
    </row>
    <row r="5586" spans="1:19" s="158" customFormat="1" x14ac:dyDescent="0.2">
      <c r="A5586" s="157"/>
      <c r="E5586" s="159"/>
      <c r="F5586" s="159"/>
      <c r="G5586" s="160"/>
      <c r="H5586" s="159"/>
      <c r="I5586" s="159"/>
      <c r="K5586" s="161"/>
      <c r="S5586" s="157"/>
    </row>
    <row r="5587" spans="1:19" s="158" customFormat="1" x14ac:dyDescent="0.2">
      <c r="A5587" s="157"/>
      <c r="E5587" s="159"/>
      <c r="F5587" s="159"/>
      <c r="G5587" s="160"/>
      <c r="H5587" s="159"/>
      <c r="I5587" s="159"/>
      <c r="K5587" s="161"/>
      <c r="S5587" s="157"/>
    </row>
    <row r="5588" spans="1:19" s="158" customFormat="1" x14ac:dyDescent="0.2">
      <c r="A5588" s="157"/>
      <c r="E5588" s="159"/>
      <c r="F5588" s="159"/>
      <c r="G5588" s="160"/>
      <c r="H5588" s="159"/>
      <c r="I5588" s="159"/>
      <c r="K5588" s="161"/>
      <c r="S5588" s="157"/>
    </row>
    <row r="5589" spans="1:19" s="158" customFormat="1" x14ac:dyDescent="0.2">
      <c r="A5589" s="157"/>
      <c r="E5589" s="159"/>
      <c r="F5589" s="159"/>
      <c r="G5589" s="160"/>
      <c r="H5589" s="159"/>
      <c r="I5589" s="159"/>
      <c r="K5589" s="161"/>
      <c r="S5589" s="157"/>
    </row>
    <row r="5590" spans="1:19" s="158" customFormat="1" x14ac:dyDescent="0.2">
      <c r="A5590" s="157"/>
      <c r="E5590" s="159"/>
      <c r="F5590" s="159"/>
      <c r="G5590" s="160"/>
      <c r="H5590" s="159"/>
      <c r="I5590" s="159"/>
      <c r="K5590" s="161"/>
      <c r="S5590" s="157"/>
    </row>
    <row r="5591" spans="1:19" s="158" customFormat="1" x14ac:dyDescent="0.2">
      <c r="A5591" s="157"/>
      <c r="E5591" s="159"/>
      <c r="F5591" s="159"/>
      <c r="G5591" s="160"/>
      <c r="H5591" s="159"/>
      <c r="I5591" s="159"/>
      <c r="K5591" s="161"/>
      <c r="S5591" s="157"/>
    </row>
    <row r="5592" spans="1:19" s="158" customFormat="1" x14ac:dyDescent="0.2">
      <c r="A5592" s="157"/>
      <c r="E5592" s="159"/>
      <c r="F5592" s="159"/>
      <c r="G5592" s="160"/>
      <c r="H5592" s="159"/>
      <c r="I5592" s="159"/>
      <c r="K5592" s="161"/>
      <c r="S5592" s="157"/>
    </row>
    <row r="5593" spans="1:19" s="158" customFormat="1" x14ac:dyDescent="0.2">
      <c r="A5593" s="157"/>
      <c r="E5593" s="159"/>
      <c r="F5593" s="159"/>
      <c r="G5593" s="160"/>
      <c r="H5593" s="159"/>
      <c r="I5593" s="159"/>
      <c r="K5593" s="161"/>
      <c r="S5593" s="157"/>
    </row>
    <row r="5594" spans="1:19" s="158" customFormat="1" x14ac:dyDescent="0.2">
      <c r="A5594" s="157"/>
      <c r="E5594" s="159"/>
      <c r="F5594" s="159"/>
      <c r="G5594" s="160"/>
      <c r="H5594" s="159"/>
      <c r="I5594" s="159"/>
      <c r="K5594" s="161"/>
      <c r="S5594" s="157"/>
    </row>
    <row r="5595" spans="1:19" s="158" customFormat="1" x14ac:dyDescent="0.2">
      <c r="A5595" s="157"/>
      <c r="E5595" s="159"/>
      <c r="F5595" s="159"/>
      <c r="G5595" s="160"/>
      <c r="H5595" s="159"/>
      <c r="I5595" s="159"/>
      <c r="K5595" s="161"/>
      <c r="S5595" s="157"/>
    </row>
    <row r="5596" spans="1:19" s="158" customFormat="1" x14ac:dyDescent="0.2">
      <c r="A5596" s="157"/>
      <c r="E5596" s="159"/>
      <c r="F5596" s="159"/>
      <c r="G5596" s="160"/>
      <c r="H5596" s="159"/>
      <c r="I5596" s="159"/>
      <c r="K5596" s="161"/>
      <c r="S5596" s="157"/>
    </row>
    <row r="5597" spans="1:19" s="158" customFormat="1" x14ac:dyDescent="0.2">
      <c r="A5597" s="157"/>
      <c r="E5597" s="159"/>
      <c r="F5597" s="159"/>
      <c r="G5597" s="160"/>
      <c r="H5597" s="159"/>
      <c r="I5597" s="159"/>
      <c r="K5597" s="161"/>
      <c r="S5597" s="157"/>
    </row>
    <row r="5598" spans="1:19" s="158" customFormat="1" x14ac:dyDescent="0.2">
      <c r="A5598" s="157"/>
      <c r="E5598" s="159"/>
      <c r="F5598" s="159"/>
      <c r="G5598" s="160"/>
      <c r="H5598" s="159"/>
      <c r="I5598" s="159"/>
      <c r="K5598" s="161"/>
      <c r="S5598" s="157"/>
    </row>
    <row r="5599" spans="1:19" s="158" customFormat="1" x14ac:dyDescent="0.2">
      <c r="A5599" s="157"/>
      <c r="E5599" s="159"/>
      <c r="F5599" s="159"/>
      <c r="G5599" s="160"/>
      <c r="H5599" s="159"/>
      <c r="I5599" s="159"/>
      <c r="K5599" s="161"/>
      <c r="S5599" s="157"/>
    </row>
    <row r="5600" spans="1:19" s="158" customFormat="1" x14ac:dyDescent="0.2">
      <c r="A5600" s="157"/>
      <c r="E5600" s="159"/>
      <c r="F5600" s="159"/>
      <c r="G5600" s="160"/>
      <c r="H5600" s="159"/>
      <c r="I5600" s="159"/>
      <c r="K5600" s="161"/>
      <c r="S5600" s="157"/>
    </row>
    <row r="5601" spans="1:19" s="158" customFormat="1" x14ac:dyDescent="0.2">
      <c r="A5601" s="157"/>
      <c r="E5601" s="159"/>
      <c r="F5601" s="159"/>
      <c r="G5601" s="160"/>
      <c r="H5601" s="159"/>
      <c r="I5601" s="159"/>
      <c r="K5601" s="161"/>
      <c r="S5601" s="157"/>
    </row>
    <row r="5602" spans="1:19" s="158" customFormat="1" x14ac:dyDescent="0.2">
      <c r="A5602" s="157"/>
      <c r="E5602" s="159"/>
      <c r="F5602" s="159"/>
      <c r="G5602" s="160"/>
      <c r="H5602" s="159"/>
      <c r="I5602" s="159"/>
      <c r="K5602" s="161"/>
      <c r="S5602" s="157"/>
    </row>
    <row r="5603" spans="1:19" s="158" customFormat="1" x14ac:dyDescent="0.2">
      <c r="A5603" s="157"/>
      <c r="E5603" s="159"/>
      <c r="F5603" s="159"/>
      <c r="G5603" s="160"/>
      <c r="H5603" s="159"/>
      <c r="I5603" s="159"/>
      <c r="K5603" s="161"/>
      <c r="S5603" s="157"/>
    </row>
    <row r="5604" spans="1:19" s="158" customFormat="1" x14ac:dyDescent="0.2">
      <c r="A5604" s="157"/>
      <c r="E5604" s="159"/>
      <c r="F5604" s="159"/>
      <c r="G5604" s="160"/>
      <c r="H5604" s="159"/>
      <c r="I5604" s="159"/>
      <c r="K5604" s="161"/>
      <c r="S5604" s="157"/>
    </row>
    <row r="5605" spans="1:19" s="158" customFormat="1" x14ac:dyDescent="0.2">
      <c r="A5605" s="157"/>
      <c r="E5605" s="159"/>
      <c r="F5605" s="159"/>
      <c r="G5605" s="160"/>
      <c r="H5605" s="159"/>
      <c r="I5605" s="159"/>
      <c r="K5605" s="161"/>
      <c r="S5605" s="157"/>
    </row>
    <row r="5606" spans="1:19" s="158" customFormat="1" x14ac:dyDescent="0.2">
      <c r="A5606" s="157"/>
      <c r="E5606" s="159"/>
      <c r="F5606" s="159"/>
      <c r="G5606" s="160"/>
      <c r="H5606" s="159"/>
      <c r="I5606" s="159"/>
      <c r="K5606" s="161"/>
      <c r="S5606" s="157"/>
    </row>
    <row r="5607" spans="1:19" s="158" customFormat="1" x14ac:dyDescent="0.2">
      <c r="A5607" s="157"/>
      <c r="E5607" s="159"/>
      <c r="F5607" s="159"/>
      <c r="G5607" s="160"/>
      <c r="H5607" s="159"/>
      <c r="I5607" s="159"/>
      <c r="K5607" s="161"/>
      <c r="S5607" s="157"/>
    </row>
    <row r="5608" spans="1:19" s="158" customFormat="1" x14ac:dyDescent="0.2">
      <c r="A5608" s="157"/>
      <c r="E5608" s="159"/>
      <c r="F5608" s="159"/>
      <c r="G5608" s="160"/>
      <c r="H5608" s="159"/>
      <c r="I5608" s="159"/>
      <c r="K5608" s="161"/>
      <c r="S5608" s="157"/>
    </row>
    <row r="5609" spans="1:19" s="158" customFormat="1" x14ac:dyDescent="0.2">
      <c r="A5609" s="157"/>
      <c r="E5609" s="159"/>
      <c r="F5609" s="159"/>
      <c r="G5609" s="160"/>
      <c r="H5609" s="159"/>
      <c r="I5609" s="159"/>
      <c r="K5609" s="161"/>
      <c r="S5609" s="157"/>
    </row>
    <row r="5610" spans="1:19" s="158" customFormat="1" x14ac:dyDescent="0.2">
      <c r="A5610" s="157"/>
      <c r="E5610" s="159"/>
      <c r="F5610" s="159"/>
      <c r="G5610" s="160"/>
      <c r="H5610" s="159"/>
      <c r="I5610" s="159"/>
      <c r="K5610" s="161"/>
      <c r="S5610" s="157"/>
    </row>
    <row r="5611" spans="1:19" s="158" customFormat="1" x14ac:dyDescent="0.2">
      <c r="A5611" s="157"/>
      <c r="E5611" s="159"/>
      <c r="F5611" s="159"/>
      <c r="G5611" s="160"/>
      <c r="H5611" s="159"/>
      <c r="I5611" s="159"/>
      <c r="K5611" s="161"/>
      <c r="S5611" s="157"/>
    </row>
    <row r="5612" spans="1:19" s="158" customFormat="1" x14ac:dyDescent="0.2">
      <c r="A5612" s="157"/>
      <c r="E5612" s="159"/>
      <c r="F5612" s="159"/>
      <c r="G5612" s="160"/>
      <c r="H5612" s="159"/>
      <c r="I5612" s="159"/>
      <c r="K5612" s="161"/>
      <c r="S5612" s="157"/>
    </row>
    <row r="5613" spans="1:19" s="158" customFormat="1" x14ac:dyDescent="0.2">
      <c r="A5613" s="157"/>
      <c r="E5613" s="159"/>
      <c r="F5613" s="159"/>
      <c r="G5613" s="160"/>
      <c r="H5613" s="159"/>
      <c r="I5613" s="159"/>
      <c r="K5613" s="161"/>
      <c r="S5613" s="157"/>
    </row>
    <row r="5614" spans="1:19" s="158" customFormat="1" x14ac:dyDescent="0.2">
      <c r="A5614" s="157"/>
      <c r="E5614" s="159"/>
      <c r="F5614" s="159"/>
      <c r="G5614" s="160"/>
      <c r="H5614" s="159"/>
      <c r="I5614" s="159"/>
      <c r="K5614" s="161"/>
      <c r="S5614" s="157"/>
    </row>
    <row r="5615" spans="1:19" s="158" customFormat="1" x14ac:dyDescent="0.2">
      <c r="A5615" s="157"/>
      <c r="E5615" s="159"/>
      <c r="F5615" s="159"/>
      <c r="G5615" s="160"/>
      <c r="H5615" s="159"/>
      <c r="I5615" s="159"/>
      <c r="K5615" s="161"/>
      <c r="S5615" s="157"/>
    </row>
    <row r="5616" spans="1:19" s="158" customFormat="1" x14ac:dyDescent="0.2">
      <c r="A5616" s="157"/>
      <c r="E5616" s="159"/>
      <c r="F5616" s="159"/>
      <c r="G5616" s="160"/>
      <c r="H5616" s="159"/>
      <c r="I5616" s="159"/>
      <c r="K5616" s="161"/>
      <c r="S5616" s="157"/>
    </row>
    <row r="5617" spans="1:19" s="158" customFormat="1" x14ac:dyDescent="0.2">
      <c r="A5617" s="157"/>
      <c r="E5617" s="159"/>
      <c r="F5617" s="159"/>
      <c r="G5617" s="160"/>
      <c r="H5617" s="159"/>
      <c r="I5617" s="159"/>
      <c r="K5617" s="161"/>
      <c r="S5617" s="157"/>
    </row>
    <row r="5618" spans="1:19" s="158" customFormat="1" x14ac:dyDescent="0.2">
      <c r="A5618" s="157"/>
      <c r="E5618" s="159"/>
      <c r="F5618" s="159"/>
      <c r="G5618" s="160"/>
      <c r="H5618" s="159"/>
      <c r="I5618" s="159"/>
      <c r="K5618" s="161"/>
      <c r="S5618" s="157"/>
    </row>
    <row r="5619" spans="1:19" s="158" customFormat="1" x14ac:dyDescent="0.2">
      <c r="A5619" s="157"/>
      <c r="E5619" s="159"/>
      <c r="F5619" s="159"/>
      <c r="G5619" s="160"/>
      <c r="H5619" s="159"/>
      <c r="I5619" s="159"/>
      <c r="K5619" s="161"/>
      <c r="S5619" s="157"/>
    </row>
    <row r="5620" spans="1:19" s="158" customFormat="1" x14ac:dyDescent="0.2">
      <c r="A5620" s="157"/>
      <c r="E5620" s="159"/>
      <c r="F5620" s="159"/>
      <c r="G5620" s="160"/>
      <c r="H5620" s="159"/>
      <c r="I5620" s="159"/>
      <c r="K5620" s="161"/>
      <c r="S5620" s="157"/>
    </row>
    <row r="5621" spans="1:19" s="158" customFormat="1" x14ac:dyDescent="0.2">
      <c r="A5621" s="157"/>
      <c r="E5621" s="159"/>
      <c r="F5621" s="159"/>
      <c r="G5621" s="160"/>
      <c r="H5621" s="159"/>
      <c r="I5621" s="159"/>
      <c r="K5621" s="161"/>
      <c r="S5621" s="157"/>
    </row>
    <row r="5622" spans="1:19" s="158" customFormat="1" x14ac:dyDescent="0.2">
      <c r="A5622" s="157"/>
      <c r="E5622" s="159"/>
      <c r="F5622" s="159"/>
      <c r="G5622" s="160"/>
      <c r="H5622" s="159"/>
      <c r="I5622" s="159"/>
      <c r="K5622" s="161"/>
      <c r="S5622" s="157"/>
    </row>
    <row r="5623" spans="1:19" s="158" customFormat="1" x14ac:dyDescent="0.2">
      <c r="A5623" s="157"/>
      <c r="E5623" s="159"/>
      <c r="F5623" s="159"/>
      <c r="G5623" s="160"/>
      <c r="H5623" s="159"/>
      <c r="I5623" s="159"/>
      <c r="K5623" s="161"/>
      <c r="S5623" s="157"/>
    </row>
    <row r="5624" spans="1:19" s="158" customFormat="1" x14ac:dyDescent="0.2">
      <c r="A5624" s="157"/>
      <c r="E5624" s="159"/>
      <c r="F5624" s="159"/>
      <c r="G5624" s="160"/>
      <c r="H5624" s="159"/>
      <c r="I5624" s="159"/>
      <c r="K5624" s="161"/>
      <c r="S5624" s="157"/>
    </row>
    <row r="5625" spans="1:19" s="158" customFormat="1" x14ac:dyDescent="0.2">
      <c r="A5625" s="157"/>
      <c r="E5625" s="159"/>
      <c r="F5625" s="159"/>
      <c r="G5625" s="160"/>
      <c r="H5625" s="159"/>
      <c r="I5625" s="159"/>
      <c r="K5625" s="161"/>
      <c r="S5625" s="157"/>
    </row>
    <row r="5626" spans="1:19" s="158" customFormat="1" x14ac:dyDescent="0.2">
      <c r="A5626" s="157"/>
      <c r="E5626" s="159"/>
      <c r="F5626" s="159"/>
      <c r="G5626" s="160"/>
      <c r="H5626" s="159"/>
      <c r="I5626" s="159"/>
      <c r="K5626" s="161"/>
      <c r="S5626" s="157"/>
    </row>
    <row r="5627" spans="1:19" s="158" customFormat="1" x14ac:dyDescent="0.2">
      <c r="A5627" s="157"/>
      <c r="E5627" s="159"/>
      <c r="F5627" s="159"/>
      <c r="G5627" s="160"/>
      <c r="H5627" s="159"/>
      <c r="I5627" s="159"/>
      <c r="K5627" s="161"/>
      <c r="S5627" s="157"/>
    </row>
    <row r="5628" spans="1:19" s="158" customFormat="1" x14ac:dyDescent="0.2">
      <c r="A5628" s="157"/>
      <c r="E5628" s="159"/>
      <c r="F5628" s="159"/>
      <c r="G5628" s="160"/>
      <c r="H5628" s="159"/>
      <c r="I5628" s="159"/>
      <c r="K5628" s="161"/>
      <c r="S5628" s="157"/>
    </row>
    <row r="5629" spans="1:19" s="158" customFormat="1" x14ac:dyDescent="0.2">
      <c r="A5629" s="157"/>
      <c r="E5629" s="159"/>
      <c r="F5629" s="159"/>
      <c r="G5629" s="160"/>
      <c r="H5629" s="159"/>
      <c r="I5629" s="159"/>
      <c r="K5629" s="161"/>
      <c r="S5629" s="157"/>
    </row>
    <row r="5630" spans="1:19" s="158" customFormat="1" x14ac:dyDescent="0.2">
      <c r="A5630" s="157"/>
      <c r="E5630" s="159"/>
      <c r="F5630" s="159"/>
      <c r="G5630" s="160"/>
      <c r="H5630" s="159"/>
      <c r="I5630" s="159"/>
      <c r="K5630" s="161"/>
      <c r="S5630" s="157"/>
    </row>
    <row r="5631" spans="1:19" s="158" customFormat="1" x14ac:dyDescent="0.2">
      <c r="A5631" s="157"/>
      <c r="E5631" s="159"/>
      <c r="F5631" s="159"/>
      <c r="G5631" s="160"/>
      <c r="H5631" s="159"/>
      <c r="I5631" s="159"/>
      <c r="K5631" s="161"/>
      <c r="S5631" s="157"/>
    </row>
    <row r="5632" spans="1:19" s="158" customFormat="1" x14ac:dyDescent="0.2">
      <c r="A5632" s="157"/>
      <c r="E5632" s="159"/>
      <c r="F5632" s="159"/>
      <c r="G5632" s="160"/>
      <c r="H5632" s="159"/>
      <c r="I5632" s="159"/>
      <c r="K5632" s="161"/>
      <c r="S5632" s="157"/>
    </row>
    <row r="5633" spans="1:19" s="158" customFormat="1" x14ac:dyDescent="0.2">
      <c r="A5633" s="157"/>
      <c r="E5633" s="159"/>
      <c r="F5633" s="159"/>
      <c r="G5633" s="160"/>
      <c r="H5633" s="159"/>
      <c r="I5633" s="159"/>
      <c r="K5633" s="161"/>
      <c r="S5633" s="157"/>
    </row>
    <row r="5634" spans="1:19" s="158" customFormat="1" x14ac:dyDescent="0.2">
      <c r="A5634" s="157"/>
      <c r="E5634" s="159"/>
      <c r="F5634" s="159"/>
      <c r="G5634" s="160"/>
      <c r="H5634" s="159"/>
      <c r="I5634" s="159"/>
      <c r="K5634" s="161"/>
      <c r="S5634" s="157"/>
    </row>
    <row r="5635" spans="1:19" s="158" customFormat="1" x14ac:dyDescent="0.2">
      <c r="A5635" s="157"/>
      <c r="E5635" s="159"/>
      <c r="F5635" s="159"/>
      <c r="G5635" s="160"/>
      <c r="H5635" s="159"/>
      <c r="I5635" s="159"/>
      <c r="K5635" s="161"/>
      <c r="S5635" s="157"/>
    </row>
    <row r="5636" spans="1:19" s="158" customFormat="1" x14ac:dyDescent="0.2">
      <c r="A5636" s="157"/>
      <c r="E5636" s="159"/>
      <c r="F5636" s="159"/>
      <c r="G5636" s="160"/>
      <c r="H5636" s="159"/>
      <c r="I5636" s="159"/>
      <c r="K5636" s="161"/>
      <c r="S5636" s="157"/>
    </row>
    <row r="5637" spans="1:19" s="158" customFormat="1" x14ac:dyDescent="0.2">
      <c r="A5637" s="157"/>
      <c r="E5637" s="159"/>
      <c r="F5637" s="159"/>
      <c r="G5637" s="160"/>
      <c r="H5637" s="159"/>
      <c r="I5637" s="159"/>
      <c r="K5637" s="161"/>
      <c r="S5637" s="157"/>
    </row>
    <row r="5638" spans="1:19" s="158" customFormat="1" x14ac:dyDescent="0.2">
      <c r="A5638" s="157"/>
      <c r="E5638" s="159"/>
      <c r="F5638" s="159"/>
      <c r="G5638" s="160"/>
      <c r="H5638" s="159"/>
      <c r="I5638" s="159"/>
      <c r="K5638" s="161"/>
      <c r="S5638" s="157"/>
    </row>
    <row r="5639" spans="1:19" s="158" customFormat="1" x14ac:dyDescent="0.2">
      <c r="A5639" s="157"/>
      <c r="E5639" s="159"/>
      <c r="F5639" s="159"/>
      <c r="G5639" s="160"/>
      <c r="H5639" s="159"/>
      <c r="I5639" s="159"/>
      <c r="K5639" s="161"/>
      <c r="S5639" s="157"/>
    </row>
    <row r="5640" spans="1:19" s="158" customFormat="1" x14ac:dyDescent="0.2">
      <c r="A5640" s="157"/>
      <c r="E5640" s="159"/>
      <c r="F5640" s="159"/>
      <c r="G5640" s="160"/>
      <c r="H5640" s="159"/>
      <c r="I5640" s="159"/>
      <c r="K5640" s="161"/>
      <c r="S5640" s="157"/>
    </row>
    <row r="5641" spans="1:19" s="158" customFormat="1" x14ac:dyDescent="0.2">
      <c r="A5641" s="157"/>
      <c r="E5641" s="159"/>
      <c r="F5641" s="159"/>
      <c r="G5641" s="160"/>
      <c r="H5641" s="159"/>
      <c r="I5641" s="159"/>
      <c r="K5641" s="161"/>
      <c r="S5641" s="157"/>
    </row>
    <row r="5642" spans="1:19" s="158" customFormat="1" x14ac:dyDescent="0.2">
      <c r="A5642" s="157"/>
      <c r="E5642" s="159"/>
      <c r="F5642" s="159"/>
      <c r="G5642" s="160"/>
      <c r="H5642" s="159"/>
      <c r="I5642" s="159"/>
      <c r="K5642" s="161"/>
      <c r="S5642" s="157"/>
    </row>
    <row r="5643" spans="1:19" s="158" customFormat="1" x14ac:dyDescent="0.2">
      <c r="A5643" s="157"/>
      <c r="E5643" s="159"/>
      <c r="F5643" s="159"/>
      <c r="G5643" s="160"/>
      <c r="H5643" s="159"/>
      <c r="I5643" s="159"/>
      <c r="K5643" s="161"/>
      <c r="S5643" s="157"/>
    </row>
    <row r="5644" spans="1:19" s="158" customFormat="1" x14ac:dyDescent="0.2">
      <c r="A5644" s="157"/>
      <c r="E5644" s="159"/>
      <c r="F5644" s="159"/>
      <c r="G5644" s="160"/>
      <c r="H5644" s="159"/>
      <c r="I5644" s="159"/>
      <c r="K5644" s="161"/>
      <c r="S5644" s="157"/>
    </row>
    <row r="5645" spans="1:19" s="158" customFormat="1" x14ac:dyDescent="0.2">
      <c r="A5645" s="157"/>
      <c r="E5645" s="159"/>
      <c r="F5645" s="159"/>
      <c r="G5645" s="160"/>
      <c r="H5645" s="159"/>
      <c r="I5645" s="159"/>
      <c r="K5645" s="161"/>
      <c r="S5645" s="157"/>
    </row>
    <row r="5646" spans="1:19" s="158" customFormat="1" x14ac:dyDescent="0.2">
      <c r="A5646" s="157"/>
      <c r="E5646" s="159"/>
      <c r="F5646" s="159"/>
      <c r="G5646" s="160"/>
      <c r="H5646" s="159"/>
      <c r="I5646" s="159"/>
      <c r="K5646" s="161"/>
      <c r="S5646" s="157"/>
    </row>
    <row r="5647" spans="1:19" s="158" customFormat="1" x14ac:dyDescent="0.2">
      <c r="A5647" s="157"/>
      <c r="E5647" s="159"/>
      <c r="F5647" s="159"/>
      <c r="G5647" s="160"/>
      <c r="H5647" s="159"/>
      <c r="I5647" s="159"/>
      <c r="K5647" s="161"/>
      <c r="S5647" s="157"/>
    </row>
    <row r="5648" spans="1:19" s="158" customFormat="1" x14ac:dyDescent="0.2">
      <c r="A5648" s="157"/>
      <c r="E5648" s="159"/>
      <c r="F5648" s="159"/>
      <c r="G5648" s="160"/>
      <c r="H5648" s="159"/>
      <c r="I5648" s="159"/>
      <c r="K5648" s="161"/>
      <c r="S5648" s="157"/>
    </row>
    <row r="5649" spans="1:19" s="158" customFormat="1" x14ac:dyDescent="0.2">
      <c r="A5649" s="157"/>
      <c r="E5649" s="159"/>
      <c r="F5649" s="159"/>
      <c r="G5649" s="160"/>
      <c r="H5649" s="159"/>
      <c r="I5649" s="159"/>
      <c r="K5649" s="161"/>
      <c r="S5649" s="157"/>
    </row>
    <row r="5650" spans="1:19" s="158" customFormat="1" x14ac:dyDescent="0.2">
      <c r="A5650" s="157"/>
      <c r="E5650" s="159"/>
      <c r="F5650" s="159"/>
      <c r="G5650" s="160"/>
      <c r="H5650" s="159"/>
      <c r="I5650" s="159"/>
      <c r="K5650" s="161"/>
      <c r="S5650" s="157"/>
    </row>
    <row r="5651" spans="1:19" s="158" customFormat="1" x14ac:dyDescent="0.2">
      <c r="A5651" s="157"/>
      <c r="E5651" s="159"/>
      <c r="F5651" s="159"/>
      <c r="G5651" s="160"/>
      <c r="H5651" s="159"/>
      <c r="I5651" s="159"/>
      <c r="K5651" s="161"/>
      <c r="S5651" s="157"/>
    </row>
    <row r="5652" spans="1:19" s="158" customFormat="1" x14ac:dyDescent="0.2">
      <c r="A5652" s="157"/>
      <c r="E5652" s="159"/>
      <c r="F5652" s="159"/>
      <c r="G5652" s="160"/>
      <c r="H5652" s="159"/>
      <c r="I5652" s="159"/>
      <c r="K5652" s="161"/>
      <c r="S5652" s="157"/>
    </row>
    <row r="5653" spans="1:19" s="158" customFormat="1" x14ac:dyDescent="0.2">
      <c r="A5653" s="157"/>
      <c r="E5653" s="159"/>
      <c r="F5653" s="159"/>
      <c r="G5653" s="160"/>
      <c r="H5653" s="159"/>
      <c r="I5653" s="159"/>
      <c r="K5653" s="161"/>
      <c r="S5653" s="157"/>
    </row>
    <row r="5654" spans="1:19" s="158" customFormat="1" x14ac:dyDescent="0.2">
      <c r="A5654" s="157"/>
      <c r="E5654" s="159"/>
      <c r="F5654" s="159"/>
      <c r="G5654" s="160"/>
      <c r="H5654" s="159"/>
      <c r="I5654" s="159"/>
      <c r="K5654" s="161"/>
      <c r="S5654" s="157"/>
    </row>
    <row r="5655" spans="1:19" s="158" customFormat="1" x14ac:dyDescent="0.2">
      <c r="A5655" s="157"/>
      <c r="E5655" s="159"/>
      <c r="F5655" s="159"/>
      <c r="G5655" s="160"/>
      <c r="H5655" s="159"/>
      <c r="I5655" s="159"/>
      <c r="K5655" s="161"/>
      <c r="S5655" s="157"/>
    </row>
    <row r="5656" spans="1:19" s="158" customFormat="1" x14ac:dyDescent="0.2">
      <c r="A5656" s="157"/>
      <c r="E5656" s="159"/>
      <c r="F5656" s="159"/>
      <c r="G5656" s="160"/>
      <c r="H5656" s="159"/>
      <c r="I5656" s="159"/>
      <c r="K5656" s="161"/>
      <c r="S5656" s="157"/>
    </row>
    <row r="5657" spans="1:19" s="158" customFormat="1" x14ac:dyDescent="0.2">
      <c r="A5657" s="157"/>
      <c r="E5657" s="159"/>
      <c r="F5657" s="159"/>
      <c r="G5657" s="160"/>
      <c r="H5657" s="159"/>
      <c r="I5657" s="159"/>
      <c r="K5657" s="161"/>
      <c r="S5657" s="157"/>
    </row>
    <row r="5658" spans="1:19" s="158" customFormat="1" x14ac:dyDescent="0.2">
      <c r="A5658" s="157"/>
      <c r="E5658" s="159"/>
      <c r="F5658" s="159"/>
      <c r="G5658" s="160"/>
      <c r="H5658" s="159"/>
      <c r="I5658" s="159"/>
      <c r="K5658" s="161"/>
      <c r="S5658" s="157"/>
    </row>
    <row r="5659" spans="1:19" s="158" customFormat="1" x14ac:dyDescent="0.2">
      <c r="A5659" s="157"/>
      <c r="E5659" s="159"/>
      <c r="F5659" s="159"/>
      <c r="G5659" s="160"/>
      <c r="H5659" s="159"/>
      <c r="I5659" s="159"/>
      <c r="K5659" s="161"/>
      <c r="S5659" s="157"/>
    </row>
    <row r="5660" spans="1:19" s="158" customFormat="1" x14ac:dyDescent="0.2">
      <c r="A5660" s="157"/>
      <c r="E5660" s="159"/>
      <c r="F5660" s="159"/>
      <c r="G5660" s="160"/>
      <c r="H5660" s="159"/>
      <c r="I5660" s="159"/>
      <c r="K5660" s="161"/>
      <c r="S5660" s="157"/>
    </row>
    <row r="5661" spans="1:19" s="158" customFormat="1" x14ac:dyDescent="0.2">
      <c r="A5661" s="157"/>
      <c r="E5661" s="159"/>
      <c r="F5661" s="159"/>
      <c r="G5661" s="160"/>
      <c r="H5661" s="159"/>
      <c r="I5661" s="159"/>
      <c r="K5661" s="161"/>
      <c r="S5661" s="157"/>
    </row>
    <row r="5662" spans="1:19" s="158" customFormat="1" x14ac:dyDescent="0.2">
      <c r="A5662" s="157"/>
      <c r="E5662" s="159"/>
      <c r="F5662" s="159"/>
      <c r="G5662" s="160"/>
      <c r="H5662" s="159"/>
      <c r="I5662" s="159"/>
      <c r="K5662" s="161"/>
      <c r="S5662" s="157"/>
    </row>
    <row r="5663" spans="1:19" s="158" customFormat="1" x14ac:dyDescent="0.2">
      <c r="A5663" s="157"/>
      <c r="E5663" s="159"/>
      <c r="F5663" s="159"/>
      <c r="G5663" s="160"/>
      <c r="H5663" s="159"/>
      <c r="I5663" s="159"/>
      <c r="K5663" s="161"/>
      <c r="S5663" s="157"/>
    </row>
    <row r="5664" spans="1:19" s="158" customFormat="1" x14ac:dyDescent="0.2">
      <c r="A5664" s="157"/>
      <c r="E5664" s="159"/>
      <c r="F5664" s="159"/>
      <c r="G5664" s="160"/>
      <c r="H5664" s="159"/>
      <c r="I5664" s="159"/>
      <c r="K5664" s="161"/>
      <c r="S5664" s="157"/>
    </row>
    <row r="5665" spans="1:19" s="158" customFormat="1" x14ac:dyDescent="0.2">
      <c r="A5665" s="157"/>
      <c r="E5665" s="159"/>
      <c r="F5665" s="159"/>
      <c r="G5665" s="160"/>
      <c r="H5665" s="159"/>
      <c r="I5665" s="159"/>
      <c r="K5665" s="161"/>
      <c r="S5665" s="157"/>
    </row>
    <row r="5666" spans="1:19" s="158" customFormat="1" x14ac:dyDescent="0.2">
      <c r="A5666" s="157"/>
      <c r="E5666" s="159"/>
      <c r="F5666" s="159"/>
      <c r="G5666" s="160"/>
      <c r="H5666" s="159"/>
      <c r="I5666" s="159"/>
      <c r="K5666" s="161"/>
      <c r="S5666" s="157"/>
    </row>
    <row r="5667" spans="1:19" s="158" customFormat="1" x14ac:dyDescent="0.2">
      <c r="A5667" s="157"/>
      <c r="E5667" s="159"/>
      <c r="F5667" s="159"/>
      <c r="G5667" s="160"/>
      <c r="H5667" s="159"/>
      <c r="I5667" s="159"/>
      <c r="K5667" s="161"/>
      <c r="S5667" s="157"/>
    </row>
    <row r="5668" spans="1:19" s="158" customFormat="1" x14ac:dyDescent="0.2">
      <c r="A5668" s="157"/>
      <c r="E5668" s="159"/>
      <c r="F5668" s="159"/>
      <c r="G5668" s="160"/>
      <c r="H5668" s="159"/>
      <c r="I5668" s="159"/>
      <c r="K5668" s="161"/>
      <c r="S5668" s="157"/>
    </row>
    <row r="5669" spans="1:19" s="158" customFormat="1" x14ac:dyDescent="0.2">
      <c r="A5669" s="157"/>
      <c r="E5669" s="159"/>
      <c r="F5669" s="159"/>
      <c r="G5669" s="160"/>
      <c r="H5669" s="159"/>
      <c r="I5669" s="159"/>
      <c r="K5669" s="161"/>
      <c r="S5669" s="157"/>
    </row>
    <row r="5670" spans="1:19" s="158" customFormat="1" x14ac:dyDescent="0.2">
      <c r="A5670" s="157"/>
      <c r="E5670" s="159"/>
      <c r="F5670" s="159"/>
      <c r="G5670" s="160"/>
      <c r="H5670" s="159"/>
      <c r="I5670" s="159"/>
      <c r="K5670" s="161"/>
      <c r="S5670" s="157"/>
    </row>
    <row r="5671" spans="1:19" s="158" customFormat="1" x14ac:dyDescent="0.2">
      <c r="A5671" s="157"/>
      <c r="E5671" s="159"/>
      <c r="F5671" s="159"/>
      <c r="G5671" s="160"/>
      <c r="H5671" s="159"/>
      <c r="I5671" s="159"/>
      <c r="K5671" s="161"/>
      <c r="S5671" s="157"/>
    </row>
    <row r="5672" spans="1:19" s="158" customFormat="1" x14ac:dyDescent="0.2">
      <c r="A5672" s="157"/>
      <c r="E5672" s="159"/>
      <c r="F5672" s="159"/>
      <c r="G5672" s="160"/>
      <c r="H5672" s="159"/>
      <c r="I5672" s="159"/>
      <c r="K5672" s="161"/>
      <c r="S5672" s="157"/>
    </row>
    <row r="5673" spans="1:19" s="158" customFormat="1" x14ac:dyDescent="0.2">
      <c r="A5673" s="157"/>
      <c r="E5673" s="159"/>
      <c r="F5673" s="159"/>
      <c r="G5673" s="160"/>
      <c r="H5673" s="159"/>
      <c r="I5673" s="159"/>
      <c r="K5673" s="161"/>
      <c r="S5673" s="157"/>
    </row>
    <row r="5674" spans="1:19" s="158" customFormat="1" x14ac:dyDescent="0.2">
      <c r="A5674" s="157"/>
      <c r="E5674" s="159"/>
      <c r="F5674" s="159"/>
      <c r="G5674" s="160"/>
      <c r="H5674" s="159"/>
      <c r="I5674" s="159"/>
      <c r="K5674" s="161"/>
      <c r="S5674" s="157"/>
    </row>
    <row r="5675" spans="1:19" s="158" customFormat="1" x14ac:dyDescent="0.2">
      <c r="A5675" s="157"/>
      <c r="E5675" s="159"/>
      <c r="F5675" s="159"/>
      <c r="G5675" s="160"/>
      <c r="H5675" s="159"/>
      <c r="I5675" s="159"/>
      <c r="K5675" s="161"/>
      <c r="S5675" s="157"/>
    </row>
    <row r="5676" spans="1:19" s="158" customFormat="1" x14ac:dyDescent="0.2">
      <c r="A5676" s="157"/>
      <c r="E5676" s="159"/>
      <c r="F5676" s="159"/>
      <c r="G5676" s="160"/>
      <c r="H5676" s="159"/>
      <c r="I5676" s="159"/>
      <c r="K5676" s="161"/>
      <c r="S5676" s="157"/>
    </row>
    <row r="5677" spans="1:19" s="158" customFormat="1" x14ac:dyDescent="0.2">
      <c r="A5677" s="157"/>
      <c r="E5677" s="159"/>
      <c r="F5677" s="159"/>
      <c r="G5677" s="160"/>
      <c r="H5677" s="159"/>
      <c r="I5677" s="159"/>
      <c r="K5677" s="161"/>
      <c r="S5677" s="157"/>
    </row>
    <row r="5678" spans="1:19" s="158" customFormat="1" x14ac:dyDescent="0.2">
      <c r="A5678" s="157"/>
      <c r="E5678" s="159"/>
      <c r="F5678" s="159"/>
      <c r="G5678" s="160"/>
      <c r="H5678" s="159"/>
      <c r="I5678" s="159"/>
      <c r="K5678" s="161"/>
      <c r="S5678" s="157"/>
    </row>
    <row r="5679" spans="1:19" s="158" customFormat="1" x14ac:dyDescent="0.2">
      <c r="A5679" s="157"/>
      <c r="E5679" s="159"/>
      <c r="F5679" s="159"/>
      <c r="G5679" s="160"/>
      <c r="H5679" s="159"/>
      <c r="I5679" s="159"/>
      <c r="K5679" s="161"/>
      <c r="S5679" s="157"/>
    </row>
    <row r="5680" spans="1:19" s="158" customFormat="1" x14ac:dyDescent="0.2">
      <c r="A5680" s="157"/>
      <c r="E5680" s="159"/>
      <c r="F5680" s="159"/>
      <c r="G5680" s="160"/>
      <c r="H5680" s="159"/>
      <c r="I5680" s="159"/>
      <c r="K5680" s="161"/>
      <c r="S5680" s="157"/>
    </row>
    <row r="5681" spans="1:19" s="158" customFormat="1" x14ac:dyDescent="0.2">
      <c r="A5681" s="157"/>
      <c r="E5681" s="159"/>
      <c r="F5681" s="159"/>
      <c r="G5681" s="160"/>
      <c r="H5681" s="159"/>
      <c r="I5681" s="159"/>
      <c r="K5681" s="161"/>
      <c r="S5681" s="157"/>
    </row>
    <row r="5682" spans="1:19" s="158" customFormat="1" x14ac:dyDescent="0.2">
      <c r="A5682" s="157"/>
      <c r="E5682" s="159"/>
      <c r="F5682" s="159"/>
      <c r="G5682" s="160"/>
      <c r="H5682" s="159"/>
      <c r="I5682" s="159"/>
      <c r="K5682" s="161"/>
      <c r="S5682" s="157"/>
    </row>
    <row r="5683" spans="1:19" s="158" customFormat="1" x14ac:dyDescent="0.2">
      <c r="A5683" s="157"/>
      <c r="E5683" s="159"/>
      <c r="F5683" s="159"/>
      <c r="G5683" s="160"/>
      <c r="H5683" s="159"/>
      <c r="I5683" s="159"/>
      <c r="K5683" s="161"/>
      <c r="S5683" s="157"/>
    </row>
    <row r="5684" spans="1:19" s="158" customFormat="1" x14ac:dyDescent="0.2">
      <c r="A5684" s="157"/>
      <c r="E5684" s="159"/>
      <c r="F5684" s="159"/>
      <c r="G5684" s="160"/>
      <c r="H5684" s="159"/>
      <c r="I5684" s="159"/>
      <c r="K5684" s="161"/>
      <c r="S5684" s="157"/>
    </row>
    <row r="5685" spans="1:19" s="158" customFormat="1" x14ac:dyDescent="0.2">
      <c r="A5685" s="157"/>
      <c r="E5685" s="159"/>
      <c r="F5685" s="159"/>
      <c r="G5685" s="160"/>
      <c r="H5685" s="159"/>
      <c r="I5685" s="159"/>
      <c r="K5685" s="161"/>
      <c r="S5685" s="157"/>
    </row>
    <row r="5686" spans="1:19" s="158" customFormat="1" x14ac:dyDescent="0.2">
      <c r="A5686" s="157"/>
      <c r="E5686" s="159"/>
      <c r="F5686" s="159"/>
      <c r="G5686" s="160"/>
      <c r="H5686" s="159"/>
      <c r="I5686" s="159"/>
      <c r="K5686" s="161"/>
      <c r="S5686" s="157"/>
    </row>
    <row r="5687" spans="1:19" s="158" customFormat="1" x14ac:dyDescent="0.2">
      <c r="A5687" s="157"/>
      <c r="E5687" s="159"/>
      <c r="F5687" s="159"/>
      <c r="G5687" s="160"/>
      <c r="H5687" s="159"/>
      <c r="I5687" s="159"/>
      <c r="K5687" s="161"/>
      <c r="S5687" s="157"/>
    </row>
    <row r="5688" spans="1:19" s="158" customFormat="1" x14ac:dyDescent="0.2">
      <c r="A5688" s="157"/>
      <c r="E5688" s="159"/>
      <c r="F5688" s="159"/>
      <c r="G5688" s="160"/>
      <c r="H5688" s="159"/>
      <c r="I5688" s="159"/>
      <c r="K5688" s="161"/>
      <c r="S5688" s="157"/>
    </row>
    <row r="5689" spans="1:19" s="158" customFormat="1" x14ac:dyDescent="0.2">
      <c r="A5689" s="157"/>
      <c r="E5689" s="159"/>
      <c r="F5689" s="159"/>
      <c r="G5689" s="160"/>
      <c r="H5689" s="159"/>
      <c r="I5689" s="159"/>
      <c r="K5689" s="161"/>
      <c r="S5689" s="157"/>
    </row>
    <row r="5690" spans="1:19" s="158" customFormat="1" x14ac:dyDescent="0.2">
      <c r="A5690" s="157"/>
      <c r="E5690" s="159"/>
      <c r="F5690" s="159"/>
      <c r="G5690" s="160"/>
      <c r="H5690" s="159"/>
      <c r="I5690" s="159"/>
      <c r="K5690" s="161"/>
      <c r="S5690" s="157"/>
    </row>
    <row r="5691" spans="1:19" s="158" customFormat="1" x14ac:dyDescent="0.2">
      <c r="A5691" s="157"/>
      <c r="E5691" s="159"/>
      <c r="F5691" s="159"/>
      <c r="G5691" s="160"/>
      <c r="H5691" s="159"/>
      <c r="I5691" s="159"/>
      <c r="K5691" s="161"/>
      <c r="S5691" s="157"/>
    </row>
    <row r="5692" spans="1:19" s="158" customFormat="1" x14ac:dyDescent="0.2">
      <c r="A5692" s="157"/>
      <c r="E5692" s="159"/>
      <c r="F5692" s="159"/>
      <c r="G5692" s="160"/>
      <c r="H5692" s="159"/>
      <c r="I5692" s="159"/>
      <c r="K5692" s="161"/>
      <c r="S5692" s="157"/>
    </row>
    <row r="5693" spans="1:19" s="158" customFormat="1" x14ac:dyDescent="0.2">
      <c r="A5693" s="157"/>
      <c r="E5693" s="159"/>
      <c r="F5693" s="159"/>
      <c r="G5693" s="160"/>
      <c r="H5693" s="159"/>
      <c r="I5693" s="159"/>
      <c r="K5693" s="161"/>
      <c r="S5693" s="157"/>
    </row>
    <row r="5694" spans="1:19" s="158" customFormat="1" x14ac:dyDescent="0.2">
      <c r="A5694" s="157"/>
      <c r="E5694" s="159"/>
      <c r="F5694" s="159"/>
      <c r="G5694" s="160"/>
      <c r="H5694" s="159"/>
      <c r="I5694" s="159"/>
      <c r="K5694" s="161"/>
      <c r="S5694" s="157"/>
    </row>
    <row r="5695" spans="1:19" s="158" customFormat="1" x14ac:dyDescent="0.2">
      <c r="A5695" s="157"/>
      <c r="E5695" s="159"/>
      <c r="F5695" s="159"/>
      <c r="G5695" s="160"/>
      <c r="H5695" s="159"/>
      <c r="I5695" s="159"/>
      <c r="K5695" s="161"/>
      <c r="S5695" s="157"/>
    </row>
    <row r="5696" spans="1:19" s="158" customFormat="1" x14ac:dyDescent="0.2">
      <c r="A5696" s="157"/>
      <c r="E5696" s="159"/>
      <c r="F5696" s="159"/>
      <c r="G5696" s="160"/>
      <c r="H5696" s="159"/>
      <c r="I5696" s="159"/>
      <c r="K5696" s="161"/>
      <c r="S5696" s="157"/>
    </row>
    <row r="5697" spans="1:19" s="158" customFormat="1" x14ac:dyDescent="0.2">
      <c r="A5697" s="157"/>
      <c r="E5697" s="159"/>
      <c r="F5697" s="159"/>
      <c r="G5697" s="160"/>
      <c r="H5697" s="159"/>
      <c r="I5697" s="159"/>
      <c r="K5697" s="161"/>
      <c r="S5697" s="157"/>
    </row>
    <row r="5698" spans="1:19" s="158" customFormat="1" x14ac:dyDescent="0.2">
      <c r="A5698" s="157"/>
      <c r="E5698" s="159"/>
      <c r="F5698" s="159"/>
      <c r="G5698" s="160"/>
      <c r="H5698" s="159"/>
      <c r="I5698" s="159"/>
      <c r="K5698" s="161"/>
      <c r="S5698" s="157"/>
    </row>
    <row r="5699" spans="1:19" s="158" customFormat="1" x14ac:dyDescent="0.2">
      <c r="A5699" s="157"/>
      <c r="E5699" s="159"/>
      <c r="F5699" s="159"/>
      <c r="G5699" s="160"/>
      <c r="H5699" s="159"/>
      <c r="I5699" s="159"/>
      <c r="K5699" s="161"/>
      <c r="S5699" s="157"/>
    </row>
    <row r="5700" spans="1:19" s="158" customFormat="1" x14ac:dyDescent="0.2">
      <c r="A5700" s="157"/>
      <c r="E5700" s="159"/>
      <c r="F5700" s="159"/>
      <c r="G5700" s="160"/>
      <c r="H5700" s="159"/>
      <c r="I5700" s="159"/>
      <c r="K5700" s="161"/>
      <c r="S5700" s="157"/>
    </row>
    <row r="5701" spans="1:19" s="158" customFormat="1" x14ac:dyDescent="0.2">
      <c r="A5701" s="157"/>
      <c r="E5701" s="159"/>
      <c r="F5701" s="159"/>
      <c r="G5701" s="160"/>
      <c r="H5701" s="159"/>
      <c r="I5701" s="159"/>
      <c r="K5701" s="161"/>
      <c r="S5701" s="157"/>
    </row>
    <row r="5702" spans="1:19" s="158" customFormat="1" x14ac:dyDescent="0.2">
      <c r="A5702" s="157"/>
      <c r="E5702" s="159"/>
      <c r="F5702" s="159"/>
      <c r="G5702" s="160"/>
      <c r="H5702" s="159"/>
      <c r="I5702" s="159"/>
      <c r="K5702" s="161"/>
      <c r="S5702" s="157"/>
    </row>
    <row r="5703" spans="1:19" s="158" customFormat="1" x14ac:dyDescent="0.2">
      <c r="A5703" s="157"/>
      <c r="E5703" s="159"/>
      <c r="F5703" s="159"/>
      <c r="G5703" s="160"/>
      <c r="H5703" s="159"/>
      <c r="I5703" s="159"/>
      <c r="K5703" s="161"/>
      <c r="S5703" s="157"/>
    </row>
    <row r="5704" spans="1:19" s="158" customFormat="1" x14ac:dyDescent="0.2">
      <c r="A5704" s="157"/>
      <c r="E5704" s="159"/>
      <c r="F5704" s="159"/>
      <c r="G5704" s="160"/>
      <c r="H5704" s="159"/>
      <c r="I5704" s="159"/>
      <c r="K5704" s="161"/>
      <c r="S5704" s="157"/>
    </row>
    <row r="5705" spans="1:19" s="158" customFormat="1" x14ac:dyDescent="0.2">
      <c r="A5705" s="157"/>
      <c r="E5705" s="159"/>
      <c r="F5705" s="159"/>
      <c r="G5705" s="160"/>
      <c r="H5705" s="159"/>
      <c r="I5705" s="159"/>
      <c r="K5705" s="161"/>
      <c r="S5705" s="157"/>
    </row>
    <row r="5706" spans="1:19" s="158" customFormat="1" x14ac:dyDescent="0.2">
      <c r="A5706" s="157"/>
      <c r="E5706" s="159"/>
      <c r="F5706" s="159"/>
      <c r="G5706" s="160"/>
      <c r="H5706" s="159"/>
      <c r="I5706" s="159"/>
      <c r="K5706" s="161"/>
      <c r="S5706" s="157"/>
    </row>
    <row r="5707" spans="1:19" s="158" customFormat="1" x14ac:dyDescent="0.2">
      <c r="A5707" s="157"/>
      <c r="E5707" s="159"/>
      <c r="F5707" s="159"/>
      <c r="G5707" s="160"/>
      <c r="H5707" s="159"/>
      <c r="I5707" s="159"/>
      <c r="K5707" s="161"/>
      <c r="S5707" s="157"/>
    </row>
    <row r="5708" spans="1:19" s="158" customFormat="1" x14ac:dyDescent="0.2">
      <c r="A5708" s="157"/>
      <c r="E5708" s="159"/>
      <c r="F5708" s="159"/>
      <c r="G5708" s="160"/>
      <c r="H5708" s="159"/>
      <c r="I5708" s="159"/>
      <c r="K5708" s="161"/>
      <c r="S5708" s="157"/>
    </row>
    <row r="5709" spans="1:19" s="158" customFormat="1" x14ac:dyDescent="0.2">
      <c r="A5709" s="157"/>
      <c r="E5709" s="159"/>
      <c r="F5709" s="159"/>
      <c r="G5709" s="160"/>
      <c r="H5709" s="159"/>
      <c r="I5709" s="159"/>
      <c r="K5709" s="161"/>
      <c r="S5709" s="157"/>
    </row>
    <row r="5710" spans="1:19" s="158" customFormat="1" x14ac:dyDescent="0.2">
      <c r="A5710" s="157"/>
      <c r="E5710" s="159"/>
      <c r="F5710" s="159"/>
      <c r="G5710" s="160"/>
      <c r="H5710" s="159"/>
      <c r="I5710" s="159"/>
      <c r="K5710" s="161"/>
      <c r="S5710" s="157"/>
    </row>
    <row r="5711" spans="1:19" s="158" customFormat="1" x14ac:dyDescent="0.2">
      <c r="A5711" s="157"/>
      <c r="E5711" s="159"/>
      <c r="F5711" s="159"/>
      <c r="G5711" s="160"/>
      <c r="H5711" s="159"/>
      <c r="I5711" s="159"/>
      <c r="K5711" s="161"/>
      <c r="S5711" s="157"/>
    </row>
    <row r="5712" spans="1:19" s="158" customFormat="1" x14ac:dyDescent="0.2">
      <c r="A5712" s="157"/>
      <c r="E5712" s="159"/>
      <c r="F5712" s="159"/>
      <c r="G5712" s="160"/>
      <c r="H5712" s="159"/>
      <c r="I5712" s="159"/>
      <c r="K5712" s="161"/>
      <c r="S5712" s="157"/>
    </row>
    <row r="5713" spans="1:19" s="158" customFormat="1" x14ac:dyDescent="0.2">
      <c r="A5713" s="157"/>
      <c r="E5713" s="159"/>
      <c r="F5713" s="159"/>
      <c r="G5713" s="160"/>
      <c r="H5713" s="159"/>
      <c r="I5713" s="159"/>
      <c r="K5713" s="161"/>
      <c r="S5713" s="157"/>
    </row>
    <row r="5714" spans="1:19" s="158" customFormat="1" x14ac:dyDescent="0.2">
      <c r="A5714" s="157"/>
      <c r="E5714" s="159"/>
      <c r="F5714" s="159"/>
      <c r="G5714" s="160"/>
      <c r="H5714" s="159"/>
      <c r="I5714" s="159"/>
      <c r="K5714" s="161"/>
      <c r="S5714" s="157"/>
    </row>
    <row r="5715" spans="1:19" s="158" customFormat="1" x14ac:dyDescent="0.2">
      <c r="A5715" s="157"/>
      <c r="E5715" s="159"/>
      <c r="F5715" s="159"/>
      <c r="G5715" s="160"/>
      <c r="H5715" s="159"/>
      <c r="I5715" s="159"/>
      <c r="K5715" s="161"/>
      <c r="S5715" s="157"/>
    </row>
    <row r="5716" spans="1:19" s="158" customFormat="1" x14ac:dyDescent="0.2">
      <c r="A5716" s="157"/>
      <c r="E5716" s="159"/>
      <c r="F5716" s="159"/>
      <c r="G5716" s="160"/>
      <c r="H5716" s="159"/>
      <c r="I5716" s="159"/>
      <c r="K5716" s="161"/>
      <c r="S5716" s="157"/>
    </row>
    <row r="5717" spans="1:19" s="158" customFormat="1" x14ac:dyDescent="0.2">
      <c r="A5717" s="157"/>
      <c r="E5717" s="159"/>
      <c r="F5717" s="159"/>
      <c r="G5717" s="160"/>
      <c r="H5717" s="159"/>
      <c r="I5717" s="159"/>
      <c r="K5717" s="161"/>
      <c r="S5717" s="157"/>
    </row>
    <row r="5718" spans="1:19" s="158" customFormat="1" x14ac:dyDescent="0.2">
      <c r="A5718" s="157"/>
      <c r="E5718" s="159"/>
      <c r="F5718" s="159"/>
      <c r="G5718" s="160"/>
      <c r="H5718" s="159"/>
      <c r="I5718" s="159"/>
      <c r="K5718" s="161"/>
      <c r="S5718" s="157"/>
    </row>
    <row r="5719" spans="1:19" s="158" customFormat="1" x14ac:dyDescent="0.2">
      <c r="A5719" s="157"/>
      <c r="E5719" s="159"/>
      <c r="F5719" s="159"/>
      <c r="G5719" s="160"/>
      <c r="H5719" s="159"/>
      <c r="I5719" s="159"/>
      <c r="K5719" s="161"/>
      <c r="S5719" s="157"/>
    </row>
    <row r="5720" spans="1:19" s="158" customFormat="1" x14ac:dyDescent="0.2">
      <c r="A5720" s="157"/>
      <c r="E5720" s="159"/>
      <c r="F5720" s="159"/>
      <c r="G5720" s="160"/>
      <c r="H5720" s="159"/>
      <c r="I5720" s="159"/>
      <c r="K5720" s="161"/>
      <c r="S5720" s="157"/>
    </row>
    <row r="5721" spans="1:19" s="158" customFormat="1" x14ac:dyDescent="0.2">
      <c r="A5721" s="157"/>
      <c r="E5721" s="159"/>
      <c r="F5721" s="159"/>
      <c r="G5721" s="160"/>
      <c r="H5721" s="159"/>
      <c r="I5721" s="159"/>
      <c r="K5721" s="161"/>
      <c r="S5721" s="157"/>
    </row>
    <row r="5722" spans="1:19" s="158" customFormat="1" x14ac:dyDescent="0.2">
      <c r="A5722" s="157"/>
      <c r="E5722" s="159"/>
      <c r="F5722" s="159"/>
      <c r="G5722" s="160"/>
      <c r="H5722" s="159"/>
      <c r="I5722" s="159"/>
      <c r="K5722" s="161"/>
      <c r="S5722" s="157"/>
    </row>
    <row r="5723" spans="1:19" s="158" customFormat="1" x14ac:dyDescent="0.2">
      <c r="A5723" s="157"/>
      <c r="E5723" s="159"/>
      <c r="F5723" s="159"/>
      <c r="G5723" s="160"/>
      <c r="H5723" s="159"/>
      <c r="I5723" s="159"/>
      <c r="K5723" s="161"/>
      <c r="S5723" s="157"/>
    </row>
    <row r="5724" spans="1:19" s="158" customFormat="1" x14ac:dyDescent="0.2">
      <c r="A5724" s="157"/>
      <c r="E5724" s="159"/>
      <c r="F5724" s="159"/>
      <c r="G5724" s="160"/>
      <c r="H5724" s="159"/>
      <c r="I5724" s="159"/>
      <c r="K5724" s="161"/>
      <c r="S5724" s="157"/>
    </row>
    <row r="5725" spans="1:19" s="158" customFormat="1" x14ac:dyDescent="0.2">
      <c r="A5725" s="157"/>
      <c r="E5725" s="159"/>
      <c r="F5725" s="159"/>
      <c r="G5725" s="160"/>
      <c r="H5725" s="159"/>
      <c r="I5725" s="159"/>
      <c r="K5725" s="161"/>
      <c r="S5725" s="157"/>
    </row>
    <row r="5726" spans="1:19" s="158" customFormat="1" x14ac:dyDescent="0.2">
      <c r="A5726" s="157"/>
      <c r="E5726" s="159"/>
      <c r="F5726" s="159"/>
      <c r="G5726" s="160"/>
      <c r="H5726" s="159"/>
      <c r="I5726" s="159"/>
      <c r="K5726" s="161"/>
      <c r="S5726" s="157"/>
    </row>
    <row r="5727" spans="1:19" s="158" customFormat="1" x14ac:dyDescent="0.2">
      <c r="A5727" s="157"/>
      <c r="E5727" s="159"/>
      <c r="F5727" s="159"/>
      <c r="G5727" s="160"/>
      <c r="H5727" s="159"/>
      <c r="I5727" s="159"/>
      <c r="K5727" s="161"/>
      <c r="S5727" s="157"/>
    </row>
    <row r="5728" spans="1:19" s="158" customFormat="1" x14ac:dyDescent="0.2">
      <c r="A5728" s="157"/>
      <c r="E5728" s="159"/>
      <c r="F5728" s="159"/>
      <c r="G5728" s="160"/>
      <c r="H5728" s="159"/>
      <c r="I5728" s="159"/>
      <c r="K5728" s="161"/>
      <c r="S5728" s="157"/>
    </row>
    <row r="5729" spans="1:19" s="158" customFormat="1" x14ac:dyDescent="0.2">
      <c r="A5729" s="157"/>
      <c r="E5729" s="159"/>
      <c r="F5729" s="159"/>
      <c r="G5729" s="160"/>
      <c r="H5729" s="159"/>
      <c r="I5729" s="159"/>
      <c r="K5729" s="161"/>
      <c r="S5729" s="157"/>
    </row>
    <row r="5730" spans="1:19" s="158" customFormat="1" x14ac:dyDescent="0.2">
      <c r="A5730" s="157"/>
      <c r="E5730" s="159"/>
      <c r="F5730" s="159"/>
      <c r="G5730" s="160"/>
      <c r="H5730" s="159"/>
      <c r="I5730" s="159"/>
      <c r="K5730" s="161"/>
      <c r="S5730" s="157"/>
    </row>
    <row r="5731" spans="1:19" s="158" customFormat="1" x14ac:dyDescent="0.2">
      <c r="A5731" s="157"/>
      <c r="E5731" s="159"/>
      <c r="F5731" s="159"/>
      <c r="G5731" s="160"/>
      <c r="H5731" s="159"/>
      <c r="I5731" s="159"/>
      <c r="K5731" s="161"/>
      <c r="S5731" s="157"/>
    </row>
    <row r="5732" spans="1:19" s="158" customFormat="1" x14ac:dyDescent="0.2">
      <c r="A5732" s="157"/>
      <c r="E5732" s="159"/>
      <c r="F5732" s="159"/>
      <c r="G5732" s="160"/>
      <c r="H5732" s="159"/>
      <c r="I5732" s="159"/>
      <c r="K5732" s="161"/>
      <c r="S5732" s="157"/>
    </row>
    <row r="5733" spans="1:19" s="158" customFormat="1" x14ac:dyDescent="0.2">
      <c r="A5733" s="157"/>
      <c r="E5733" s="159"/>
      <c r="F5733" s="159"/>
      <c r="G5733" s="160"/>
      <c r="H5733" s="159"/>
      <c r="I5733" s="159"/>
      <c r="K5733" s="161"/>
      <c r="S5733" s="157"/>
    </row>
    <row r="5734" spans="1:19" s="158" customFormat="1" x14ac:dyDescent="0.2">
      <c r="A5734" s="157"/>
      <c r="E5734" s="159"/>
      <c r="F5734" s="159"/>
      <c r="G5734" s="160"/>
      <c r="H5734" s="159"/>
      <c r="I5734" s="159"/>
      <c r="K5734" s="161"/>
      <c r="S5734" s="157"/>
    </row>
    <row r="5735" spans="1:19" s="158" customFormat="1" x14ac:dyDescent="0.2">
      <c r="A5735" s="157"/>
      <c r="E5735" s="159"/>
      <c r="F5735" s="159"/>
      <c r="G5735" s="160"/>
      <c r="H5735" s="159"/>
      <c r="I5735" s="159"/>
      <c r="K5735" s="161"/>
      <c r="S5735" s="157"/>
    </row>
    <row r="5736" spans="1:19" s="158" customFormat="1" x14ac:dyDescent="0.2">
      <c r="A5736" s="157"/>
      <c r="E5736" s="159"/>
      <c r="F5736" s="159"/>
      <c r="G5736" s="160"/>
      <c r="H5736" s="159"/>
      <c r="I5736" s="159"/>
      <c r="K5736" s="161"/>
      <c r="S5736" s="157"/>
    </row>
    <row r="5737" spans="1:19" s="158" customFormat="1" x14ac:dyDescent="0.2">
      <c r="A5737" s="157"/>
      <c r="E5737" s="159"/>
      <c r="F5737" s="159"/>
      <c r="G5737" s="160"/>
      <c r="H5737" s="159"/>
      <c r="I5737" s="159"/>
      <c r="K5737" s="161"/>
      <c r="S5737" s="157"/>
    </row>
    <row r="5738" spans="1:19" s="158" customFormat="1" x14ac:dyDescent="0.2">
      <c r="A5738" s="157"/>
      <c r="E5738" s="159"/>
      <c r="F5738" s="159"/>
      <c r="G5738" s="160"/>
      <c r="H5738" s="159"/>
      <c r="I5738" s="159"/>
      <c r="K5738" s="161"/>
      <c r="S5738" s="157"/>
    </row>
    <row r="5739" spans="1:19" s="158" customFormat="1" x14ac:dyDescent="0.2">
      <c r="A5739" s="157"/>
      <c r="E5739" s="159"/>
      <c r="F5739" s="159"/>
      <c r="G5739" s="160"/>
      <c r="H5739" s="159"/>
      <c r="I5739" s="159"/>
      <c r="K5739" s="161"/>
      <c r="S5739" s="157"/>
    </row>
    <row r="5740" spans="1:19" s="158" customFormat="1" x14ac:dyDescent="0.2">
      <c r="A5740" s="157"/>
      <c r="E5740" s="159"/>
      <c r="F5740" s="159"/>
      <c r="G5740" s="160"/>
      <c r="H5740" s="159"/>
      <c r="I5740" s="159"/>
      <c r="K5740" s="161"/>
      <c r="S5740" s="157"/>
    </row>
    <row r="5741" spans="1:19" s="158" customFormat="1" x14ac:dyDescent="0.2">
      <c r="A5741" s="157"/>
      <c r="E5741" s="159"/>
      <c r="F5741" s="159"/>
      <c r="G5741" s="160"/>
      <c r="H5741" s="159"/>
      <c r="I5741" s="159"/>
      <c r="K5741" s="161"/>
      <c r="S5741" s="157"/>
    </row>
    <row r="5742" spans="1:19" s="158" customFormat="1" x14ac:dyDescent="0.2">
      <c r="A5742" s="157"/>
      <c r="E5742" s="159"/>
      <c r="F5742" s="159"/>
      <c r="G5742" s="160"/>
      <c r="H5742" s="159"/>
      <c r="I5742" s="159"/>
      <c r="K5742" s="161"/>
      <c r="S5742" s="157"/>
    </row>
    <row r="5743" spans="1:19" s="158" customFormat="1" x14ac:dyDescent="0.2">
      <c r="A5743" s="157"/>
      <c r="E5743" s="159"/>
      <c r="F5743" s="159"/>
      <c r="G5743" s="160"/>
      <c r="H5743" s="159"/>
      <c r="I5743" s="159"/>
      <c r="K5743" s="161"/>
      <c r="S5743" s="157"/>
    </row>
    <row r="5744" spans="1:19" s="158" customFormat="1" x14ac:dyDescent="0.2">
      <c r="A5744" s="157"/>
      <c r="E5744" s="159"/>
      <c r="F5744" s="159"/>
      <c r="G5744" s="160"/>
      <c r="H5744" s="159"/>
      <c r="I5744" s="159"/>
      <c r="K5744" s="161"/>
      <c r="S5744" s="157"/>
    </row>
    <row r="5745" spans="1:19" s="158" customFormat="1" x14ac:dyDescent="0.2">
      <c r="A5745" s="157"/>
      <c r="E5745" s="159"/>
      <c r="F5745" s="159"/>
      <c r="G5745" s="160"/>
      <c r="H5745" s="159"/>
      <c r="I5745" s="159"/>
      <c r="K5745" s="161"/>
      <c r="S5745" s="157"/>
    </row>
    <row r="5746" spans="1:19" s="158" customFormat="1" x14ac:dyDescent="0.2">
      <c r="A5746" s="157"/>
      <c r="E5746" s="159"/>
      <c r="F5746" s="159"/>
      <c r="G5746" s="160"/>
      <c r="H5746" s="159"/>
      <c r="I5746" s="159"/>
      <c r="K5746" s="161"/>
      <c r="S5746" s="157"/>
    </row>
    <row r="5747" spans="1:19" s="158" customFormat="1" x14ac:dyDescent="0.2">
      <c r="A5747" s="157"/>
      <c r="E5747" s="159"/>
      <c r="F5747" s="159"/>
      <c r="G5747" s="160"/>
      <c r="H5747" s="159"/>
      <c r="I5747" s="159"/>
      <c r="K5747" s="161"/>
      <c r="S5747" s="157"/>
    </row>
    <row r="5748" spans="1:19" s="158" customFormat="1" x14ac:dyDescent="0.2">
      <c r="A5748" s="157"/>
      <c r="E5748" s="159"/>
      <c r="F5748" s="159"/>
      <c r="G5748" s="160"/>
      <c r="H5748" s="159"/>
      <c r="I5748" s="159"/>
      <c r="K5748" s="161"/>
      <c r="S5748" s="157"/>
    </row>
    <row r="5749" spans="1:19" s="158" customFormat="1" x14ac:dyDescent="0.2">
      <c r="A5749" s="157"/>
      <c r="E5749" s="159"/>
      <c r="F5749" s="159"/>
      <c r="G5749" s="160"/>
      <c r="H5749" s="159"/>
      <c r="I5749" s="159"/>
      <c r="K5749" s="161"/>
      <c r="S5749" s="157"/>
    </row>
    <row r="5750" spans="1:19" s="158" customFormat="1" x14ac:dyDescent="0.2">
      <c r="A5750" s="157"/>
      <c r="E5750" s="159"/>
      <c r="F5750" s="159"/>
      <c r="G5750" s="160"/>
      <c r="H5750" s="159"/>
      <c r="I5750" s="159"/>
      <c r="K5750" s="161"/>
      <c r="S5750" s="157"/>
    </row>
    <row r="5751" spans="1:19" s="158" customFormat="1" x14ac:dyDescent="0.2">
      <c r="A5751" s="157"/>
      <c r="E5751" s="159"/>
      <c r="F5751" s="159"/>
      <c r="G5751" s="160"/>
      <c r="H5751" s="159"/>
      <c r="I5751" s="159"/>
      <c r="K5751" s="161"/>
      <c r="S5751" s="157"/>
    </row>
    <row r="5752" spans="1:19" s="158" customFormat="1" x14ac:dyDescent="0.2">
      <c r="A5752" s="157"/>
      <c r="E5752" s="159"/>
      <c r="F5752" s="159"/>
      <c r="G5752" s="160"/>
      <c r="H5752" s="159"/>
      <c r="I5752" s="159"/>
      <c r="K5752" s="161"/>
      <c r="S5752" s="157"/>
    </row>
    <row r="5753" spans="1:19" s="158" customFormat="1" x14ac:dyDescent="0.2">
      <c r="A5753" s="157"/>
      <c r="E5753" s="159"/>
      <c r="F5753" s="159"/>
      <c r="G5753" s="160"/>
      <c r="H5753" s="159"/>
      <c r="I5753" s="159"/>
      <c r="K5753" s="161"/>
      <c r="S5753" s="157"/>
    </row>
    <row r="5754" spans="1:19" s="158" customFormat="1" x14ac:dyDescent="0.2">
      <c r="A5754" s="157"/>
      <c r="E5754" s="159"/>
      <c r="F5754" s="159"/>
      <c r="G5754" s="160"/>
      <c r="H5754" s="159"/>
      <c r="I5754" s="159"/>
      <c r="K5754" s="161"/>
      <c r="S5754" s="157"/>
    </row>
    <row r="5755" spans="1:19" s="158" customFormat="1" x14ac:dyDescent="0.2">
      <c r="A5755" s="157"/>
      <c r="E5755" s="159"/>
      <c r="F5755" s="159"/>
      <c r="G5755" s="160"/>
      <c r="H5755" s="159"/>
      <c r="I5755" s="159"/>
      <c r="K5755" s="161"/>
      <c r="S5755" s="157"/>
    </row>
    <row r="5756" spans="1:19" s="158" customFormat="1" x14ac:dyDescent="0.2">
      <c r="A5756" s="157"/>
      <c r="E5756" s="159"/>
      <c r="F5756" s="159"/>
      <c r="G5756" s="160"/>
      <c r="H5756" s="159"/>
      <c r="I5756" s="159"/>
      <c r="K5756" s="161"/>
      <c r="S5756" s="157"/>
    </row>
    <row r="5757" spans="1:19" s="158" customFormat="1" x14ac:dyDescent="0.2">
      <c r="A5757" s="157"/>
      <c r="E5757" s="159"/>
      <c r="F5757" s="159"/>
      <c r="G5757" s="160"/>
      <c r="H5757" s="159"/>
      <c r="I5757" s="159"/>
      <c r="K5757" s="161"/>
      <c r="S5757" s="157"/>
    </row>
    <row r="5758" spans="1:19" s="158" customFormat="1" x14ac:dyDescent="0.2">
      <c r="A5758" s="157"/>
      <c r="E5758" s="159"/>
      <c r="F5758" s="159"/>
      <c r="G5758" s="160"/>
      <c r="H5758" s="159"/>
      <c r="I5758" s="159"/>
      <c r="K5758" s="161"/>
      <c r="S5758" s="157"/>
    </row>
    <row r="5759" spans="1:19" s="158" customFormat="1" x14ac:dyDescent="0.2">
      <c r="A5759" s="157"/>
      <c r="E5759" s="159"/>
      <c r="F5759" s="159"/>
      <c r="G5759" s="160"/>
      <c r="H5759" s="159"/>
      <c r="I5759" s="159"/>
      <c r="K5759" s="161"/>
      <c r="S5759" s="157"/>
    </row>
    <row r="5760" spans="1:19" s="158" customFormat="1" x14ac:dyDescent="0.2">
      <c r="A5760" s="157"/>
      <c r="E5760" s="159"/>
      <c r="F5760" s="159"/>
      <c r="G5760" s="160"/>
      <c r="H5760" s="159"/>
      <c r="I5760" s="159"/>
      <c r="K5760" s="161"/>
      <c r="S5760" s="157"/>
    </row>
    <row r="5761" spans="1:19" s="158" customFormat="1" x14ac:dyDescent="0.2">
      <c r="A5761" s="157"/>
      <c r="E5761" s="159"/>
      <c r="F5761" s="159"/>
      <c r="G5761" s="160"/>
      <c r="H5761" s="159"/>
      <c r="I5761" s="159"/>
      <c r="K5761" s="161"/>
      <c r="S5761" s="157"/>
    </row>
    <row r="5762" spans="1:19" s="158" customFormat="1" x14ac:dyDescent="0.2">
      <c r="A5762" s="157"/>
      <c r="E5762" s="159"/>
      <c r="F5762" s="159"/>
      <c r="G5762" s="160"/>
      <c r="H5762" s="159"/>
      <c r="I5762" s="159"/>
      <c r="K5762" s="161"/>
      <c r="S5762" s="157"/>
    </row>
    <row r="5763" spans="1:19" s="158" customFormat="1" x14ac:dyDescent="0.2">
      <c r="A5763" s="157"/>
      <c r="E5763" s="159"/>
      <c r="F5763" s="159"/>
      <c r="G5763" s="160"/>
      <c r="H5763" s="159"/>
      <c r="I5763" s="159"/>
      <c r="K5763" s="161"/>
      <c r="S5763" s="157"/>
    </row>
    <row r="5764" spans="1:19" s="158" customFormat="1" x14ac:dyDescent="0.2">
      <c r="A5764" s="157"/>
      <c r="E5764" s="159"/>
      <c r="F5764" s="159"/>
      <c r="G5764" s="160"/>
      <c r="H5764" s="159"/>
      <c r="I5764" s="159"/>
      <c r="K5764" s="161"/>
      <c r="S5764" s="157"/>
    </row>
    <row r="5765" spans="1:19" s="158" customFormat="1" x14ac:dyDescent="0.2">
      <c r="A5765" s="157"/>
      <c r="E5765" s="159"/>
      <c r="F5765" s="159"/>
      <c r="G5765" s="160"/>
      <c r="H5765" s="159"/>
      <c r="I5765" s="159"/>
      <c r="K5765" s="161"/>
      <c r="S5765" s="157"/>
    </row>
    <row r="5766" spans="1:19" s="158" customFormat="1" x14ac:dyDescent="0.2">
      <c r="A5766" s="157"/>
      <c r="E5766" s="159"/>
      <c r="F5766" s="159"/>
      <c r="G5766" s="160"/>
      <c r="H5766" s="159"/>
      <c r="I5766" s="159"/>
      <c r="K5766" s="161"/>
      <c r="S5766" s="157"/>
    </row>
    <row r="5767" spans="1:19" s="158" customFormat="1" x14ac:dyDescent="0.2">
      <c r="A5767" s="157"/>
      <c r="E5767" s="159"/>
      <c r="F5767" s="159"/>
      <c r="G5767" s="160"/>
      <c r="H5767" s="159"/>
      <c r="I5767" s="159"/>
      <c r="K5767" s="161"/>
      <c r="S5767" s="157"/>
    </row>
    <row r="5768" spans="1:19" s="158" customFormat="1" x14ac:dyDescent="0.2">
      <c r="A5768" s="157"/>
      <c r="E5768" s="159"/>
      <c r="F5768" s="159"/>
      <c r="G5768" s="160"/>
      <c r="H5768" s="159"/>
      <c r="I5768" s="159"/>
      <c r="K5768" s="161"/>
      <c r="S5768" s="157"/>
    </row>
    <row r="5769" spans="1:19" s="158" customFormat="1" x14ac:dyDescent="0.2">
      <c r="A5769" s="157"/>
      <c r="E5769" s="159"/>
      <c r="F5769" s="159"/>
      <c r="G5769" s="160"/>
      <c r="H5769" s="159"/>
      <c r="I5769" s="159"/>
      <c r="K5769" s="161"/>
      <c r="S5769" s="157"/>
    </row>
    <row r="5770" spans="1:19" s="158" customFormat="1" x14ac:dyDescent="0.2">
      <c r="A5770" s="157"/>
      <c r="E5770" s="159"/>
      <c r="F5770" s="159"/>
      <c r="G5770" s="160"/>
      <c r="H5770" s="159"/>
      <c r="I5770" s="159"/>
      <c r="K5770" s="161"/>
      <c r="S5770" s="157"/>
    </row>
    <row r="5771" spans="1:19" s="158" customFormat="1" x14ac:dyDescent="0.2">
      <c r="A5771" s="157"/>
      <c r="E5771" s="159"/>
      <c r="F5771" s="159"/>
      <c r="G5771" s="160"/>
      <c r="H5771" s="159"/>
      <c r="I5771" s="159"/>
      <c r="K5771" s="161"/>
      <c r="S5771" s="157"/>
    </row>
    <row r="5772" spans="1:19" s="158" customFormat="1" x14ac:dyDescent="0.2">
      <c r="A5772" s="157"/>
      <c r="E5772" s="159"/>
      <c r="F5772" s="159"/>
      <c r="G5772" s="160"/>
      <c r="H5772" s="159"/>
      <c r="I5772" s="159"/>
      <c r="K5772" s="161"/>
      <c r="S5772" s="157"/>
    </row>
    <row r="5773" spans="1:19" s="158" customFormat="1" x14ac:dyDescent="0.2">
      <c r="A5773" s="157"/>
      <c r="E5773" s="159"/>
      <c r="F5773" s="159"/>
      <c r="G5773" s="160"/>
      <c r="H5773" s="159"/>
      <c r="I5773" s="159"/>
      <c r="K5773" s="161"/>
      <c r="S5773" s="157"/>
    </row>
    <row r="5774" spans="1:19" s="158" customFormat="1" x14ac:dyDescent="0.2">
      <c r="A5774" s="157"/>
      <c r="E5774" s="159"/>
      <c r="F5774" s="159"/>
      <c r="G5774" s="160"/>
      <c r="H5774" s="159"/>
      <c r="I5774" s="159"/>
      <c r="K5774" s="161"/>
      <c r="S5774" s="157"/>
    </row>
    <row r="5775" spans="1:19" s="158" customFormat="1" x14ac:dyDescent="0.2">
      <c r="A5775" s="157"/>
      <c r="E5775" s="159"/>
      <c r="F5775" s="159"/>
      <c r="G5775" s="160"/>
      <c r="H5775" s="159"/>
      <c r="I5775" s="159"/>
      <c r="K5775" s="161"/>
      <c r="S5775" s="157"/>
    </row>
    <row r="5776" spans="1:19" s="158" customFormat="1" x14ac:dyDescent="0.2">
      <c r="A5776" s="157"/>
      <c r="E5776" s="159"/>
      <c r="F5776" s="159"/>
      <c r="G5776" s="160"/>
      <c r="H5776" s="159"/>
      <c r="I5776" s="159"/>
      <c r="K5776" s="161"/>
      <c r="S5776" s="157"/>
    </row>
    <row r="5777" spans="1:19" s="158" customFormat="1" x14ac:dyDescent="0.2">
      <c r="A5777" s="157"/>
      <c r="E5777" s="159"/>
      <c r="F5777" s="159"/>
      <c r="G5777" s="160"/>
      <c r="H5777" s="159"/>
      <c r="I5777" s="159"/>
      <c r="K5777" s="161"/>
      <c r="S5777" s="157"/>
    </row>
    <row r="5778" spans="1:19" s="158" customFormat="1" x14ac:dyDescent="0.2">
      <c r="A5778" s="157"/>
      <c r="E5778" s="159"/>
      <c r="F5778" s="159"/>
      <c r="G5778" s="160"/>
      <c r="H5778" s="159"/>
      <c r="I5778" s="159"/>
      <c r="K5778" s="161"/>
      <c r="S5778" s="157"/>
    </row>
    <row r="5779" spans="1:19" s="158" customFormat="1" x14ac:dyDescent="0.2">
      <c r="A5779" s="157"/>
      <c r="E5779" s="159"/>
      <c r="F5779" s="159"/>
      <c r="G5779" s="160"/>
      <c r="H5779" s="159"/>
      <c r="I5779" s="159"/>
      <c r="K5779" s="161"/>
      <c r="S5779" s="157"/>
    </row>
    <row r="5780" spans="1:19" s="158" customFormat="1" x14ac:dyDescent="0.2">
      <c r="A5780" s="157"/>
      <c r="E5780" s="159"/>
      <c r="F5780" s="159"/>
      <c r="G5780" s="160"/>
      <c r="H5780" s="159"/>
      <c r="I5780" s="159"/>
      <c r="K5780" s="161"/>
      <c r="S5780" s="157"/>
    </row>
    <row r="5781" spans="1:19" s="158" customFormat="1" x14ac:dyDescent="0.2">
      <c r="A5781" s="157"/>
      <c r="E5781" s="159"/>
      <c r="F5781" s="159"/>
      <c r="G5781" s="160"/>
      <c r="H5781" s="159"/>
      <c r="I5781" s="159"/>
      <c r="K5781" s="161"/>
      <c r="S5781" s="157"/>
    </row>
    <row r="5782" spans="1:19" s="158" customFormat="1" x14ac:dyDescent="0.2">
      <c r="A5782" s="157"/>
      <c r="E5782" s="159"/>
      <c r="F5782" s="159"/>
      <c r="G5782" s="160"/>
      <c r="H5782" s="159"/>
      <c r="I5782" s="159"/>
      <c r="K5782" s="161"/>
      <c r="S5782" s="157"/>
    </row>
    <row r="5783" spans="1:19" s="158" customFormat="1" x14ac:dyDescent="0.2">
      <c r="A5783" s="157"/>
      <c r="E5783" s="159"/>
      <c r="F5783" s="159"/>
      <c r="G5783" s="160"/>
      <c r="H5783" s="159"/>
      <c r="I5783" s="159"/>
      <c r="K5783" s="161"/>
      <c r="S5783" s="157"/>
    </row>
    <row r="5784" spans="1:19" s="158" customFormat="1" x14ac:dyDescent="0.2">
      <c r="A5784" s="157"/>
      <c r="E5784" s="159"/>
      <c r="F5784" s="159"/>
      <c r="G5784" s="160"/>
      <c r="H5784" s="159"/>
      <c r="I5784" s="159"/>
      <c r="K5784" s="161"/>
      <c r="S5784" s="157"/>
    </row>
    <row r="5785" spans="1:19" s="158" customFormat="1" x14ac:dyDescent="0.2">
      <c r="A5785" s="157"/>
      <c r="E5785" s="159"/>
      <c r="F5785" s="159"/>
      <c r="G5785" s="160"/>
      <c r="H5785" s="159"/>
      <c r="I5785" s="159"/>
      <c r="K5785" s="161"/>
      <c r="S5785" s="157"/>
    </row>
    <row r="5786" spans="1:19" s="158" customFormat="1" x14ac:dyDescent="0.2">
      <c r="A5786" s="157"/>
      <c r="E5786" s="159"/>
      <c r="F5786" s="159"/>
      <c r="G5786" s="160"/>
      <c r="H5786" s="159"/>
      <c r="I5786" s="159"/>
      <c r="K5786" s="161"/>
      <c r="S5786" s="157"/>
    </row>
    <row r="5787" spans="1:19" s="158" customFormat="1" x14ac:dyDescent="0.2">
      <c r="A5787" s="157"/>
      <c r="E5787" s="159"/>
      <c r="F5787" s="159"/>
      <c r="G5787" s="160"/>
      <c r="H5787" s="159"/>
      <c r="I5787" s="159"/>
      <c r="K5787" s="161"/>
      <c r="S5787" s="157"/>
    </row>
    <row r="5788" spans="1:19" s="158" customFormat="1" x14ac:dyDescent="0.2">
      <c r="A5788" s="157"/>
      <c r="E5788" s="159"/>
      <c r="F5788" s="159"/>
      <c r="G5788" s="160"/>
      <c r="H5788" s="159"/>
      <c r="I5788" s="159"/>
      <c r="K5788" s="161"/>
      <c r="S5788" s="157"/>
    </row>
    <row r="5789" spans="1:19" s="158" customFormat="1" x14ac:dyDescent="0.2">
      <c r="A5789" s="157"/>
      <c r="E5789" s="159"/>
      <c r="F5789" s="159"/>
      <c r="G5789" s="160"/>
      <c r="H5789" s="159"/>
      <c r="I5789" s="159"/>
      <c r="K5789" s="161"/>
      <c r="S5789" s="157"/>
    </row>
    <row r="5790" spans="1:19" s="158" customFormat="1" x14ac:dyDescent="0.2">
      <c r="A5790" s="157"/>
      <c r="E5790" s="159"/>
      <c r="F5790" s="159"/>
      <c r="G5790" s="160"/>
      <c r="H5790" s="159"/>
      <c r="I5790" s="159"/>
      <c r="K5790" s="161"/>
      <c r="S5790" s="157"/>
    </row>
    <row r="5791" spans="1:19" s="158" customFormat="1" x14ac:dyDescent="0.2">
      <c r="A5791" s="157"/>
      <c r="E5791" s="159"/>
      <c r="F5791" s="159"/>
      <c r="G5791" s="160"/>
      <c r="H5791" s="159"/>
      <c r="I5791" s="159"/>
      <c r="K5791" s="161"/>
      <c r="S5791" s="157"/>
    </row>
    <row r="5792" spans="1:19" s="158" customFormat="1" x14ac:dyDescent="0.2">
      <c r="A5792" s="157"/>
      <c r="E5792" s="159"/>
      <c r="F5792" s="159"/>
      <c r="G5792" s="160"/>
      <c r="H5792" s="159"/>
      <c r="I5792" s="159"/>
      <c r="K5792" s="161"/>
      <c r="S5792" s="157"/>
    </row>
    <row r="5793" spans="1:19" s="158" customFormat="1" x14ac:dyDescent="0.2">
      <c r="A5793" s="157"/>
      <c r="E5793" s="159"/>
      <c r="F5793" s="159"/>
      <c r="G5793" s="160"/>
      <c r="H5793" s="159"/>
      <c r="I5793" s="159"/>
      <c r="K5793" s="161"/>
      <c r="S5793" s="157"/>
    </row>
    <row r="5794" spans="1:19" s="158" customFormat="1" x14ac:dyDescent="0.2">
      <c r="A5794" s="157"/>
      <c r="E5794" s="159"/>
      <c r="F5794" s="159"/>
      <c r="G5794" s="160"/>
      <c r="H5794" s="159"/>
      <c r="I5794" s="159"/>
      <c r="K5794" s="161"/>
      <c r="S5794" s="157"/>
    </row>
    <row r="5795" spans="1:19" s="158" customFormat="1" x14ac:dyDescent="0.2">
      <c r="A5795" s="157"/>
      <c r="E5795" s="159"/>
      <c r="F5795" s="159"/>
      <c r="G5795" s="160"/>
      <c r="H5795" s="159"/>
      <c r="I5795" s="159"/>
      <c r="K5795" s="161"/>
      <c r="S5795" s="157"/>
    </row>
    <row r="5796" spans="1:19" s="158" customFormat="1" x14ac:dyDescent="0.2">
      <c r="A5796" s="157"/>
      <c r="E5796" s="159"/>
      <c r="F5796" s="159"/>
      <c r="G5796" s="160"/>
      <c r="H5796" s="159"/>
      <c r="I5796" s="159"/>
      <c r="K5796" s="161"/>
      <c r="S5796" s="157"/>
    </row>
    <row r="5797" spans="1:19" s="158" customFormat="1" x14ac:dyDescent="0.2">
      <c r="A5797" s="157"/>
      <c r="E5797" s="159"/>
      <c r="F5797" s="159"/>
      <c r="G5797" s="160"/>
      <c r="H5797" s="159"/>
      <c r="I5797" s="159"/>
      <c r="K5797" s="161"/>
      <c r="S5797" s="157"/>
    </row>
    <row r="5798" spans="1:19" s="158" customFormat="1" x14ac:dyDescent="0.2">
      <c r="A5798" s="157"/>
      <c r="E5798" s="159"/>
      <c r="F5798" s="159"/>
      <c r="G5798" s="160"/>
      <c r="H5798" s="159"/>
      <c r="I5798" s="159"/>
      <c r="K5798" s="161"/>
      <c r="S5798" s="157"/>
    </row>
    <row r="5799" spans="1:19" s="158" customFormat="1" x14ac:dyDescent="0.2">
      <c r="A5799" s="157"/>
      <c r="E5799" s="159"/>
      <c r="F5799" s="159"/>
      <c r="G5799" s="160"/>
      <c r="H5799" s="159"/>
      <c r="I5799" s="159"/>
      <c r="K5799" s="161"/>
      <c r="S5799" s="157"/>
    </row>
    <row r="5800" spans="1:19" s="158" customFormat="1" x14ac:dyDescent="0.2">
      <c r="A5800" s="157"/>
      <c r="E5800" s="159"/>
      <c r="F5800" s="159"/>
      <c r="G5800" s="160"/>
      <c r="H5800" s="159"/>
      <c r="I5800" s="159"/>
      <c r="K5800" s="161"/>
      <c r="S5800" s="157"/>
    </row>
    <row r="5801" spans="1:19" s="158" customFormat="1" x14ac:dyDescent="0.2">
      <c r="A5801" s="157"/>
      <c r="E5801" s="159"/>
      <c r="F5801" s="159"/>
      <c r="G5801" s="160"/>
      <c r="H5801" s="159"/>
      <c r="I5801" s="159"/>
      <c r="K5801" s="161"/>
      <c r="S5801" s="157"/>
    </row>
    <row r="5802" spans="1:19" s="158" customFormat="1" x14ac:dyDescent="0.2">
      <c r="A5802" s="157"/>
      <c r="E5802" s="159"/>
      <c r="F5802" s="159"/>
      <c r="G5802" s="160"/>
      <c r="H5802" s="159"/>
      <c r="I5802" s="159"/>
      <c r="K5802" s="161"/>
      <c r="S5802" s="157"/>
    </row>
    <row r="5803" spans="1:19" s="158" customFormat="1" x14ac:dyDescent="0.2">
      <c r="A5803" s="157"/>
      <c r="E5803" s="159"/>
      <c r="F5803" s="159"/>
      <c r="G5803" s="160"/>
      <c r="H5803" s="159"/>
      <c r="I5803" s="159"/>
      <c r="K5803" s="161"/>
      <c r="S5803" s="157"/>
    </row>
    <row r="5804" spans="1:19" s="158" customFormat="1" x14ac:dyDescent="0.2">
      <c r="A5804" s="157"/>
      <c r="E5804" s="159"/>
      <c r="F5804" s="159"/>
      <c r="G5804" s="160"/>
      <c r="H5804" s="159"/>
      <c r="I5804" s="159"/>
      <c r="K5804" s="161"/>
      <c r="S5804" s="157"/>
    </row>
    <row r="5805" spans="1:19" s="158" customFormat="1" x14ac:dyDescent="0.2">
      <c r="A5805" s="157"/>
      <c r="E5805" s="159"/>
      <c r="F5805" s="159"/>
      <c r="G5805" s="160"/>
      <c r="H5805" s="159"/>
      <c r="I5805" s="159"/>
      <c r="K5805" s="161"/>
      <c r="S5805" s="157"/>
    </row>
    <row r="5806" spans="1:19" s="158" customFormat="1" x14ac:dyDescent="0.2">
      <c r="A5806" s="157"/>
      <c r="E5806" s="159"/>
      <c r="F5806" s="159"/>
      <c r="G5806" s="160"/>
      <c r="H5806" s="159"/>
      <c r="I5806" s="159"/>
      <c r="K5806" s="161"/>
      <c r="S5806" s="157"/>
    </row>
    <row r="5807" spans="1:19" s="158" customFormat="1" x14ac:dyDescent="0.2">
      <c r="A5807" s="157"/>
      <c r="E5807" s="159"/>
      <c r="F5807" s="159"/>
      <c r="G5807" s="160"/>
      <c r="H5807" s="159"/>
      <c r="I5807" s="159"/>
      <c r="K5807" s="161"/>
      <c r="S5807" s="157"/>
    </row>
    <row r="5808" spans="1:19" s="158" customFormat="1" x14ac:dyDescent="0.2">
      <c r="A5808" s="157"/>
      <c r="E5808" s="159"/>
      <c r="F5808" s="159"/>
      <c r="G5808" s="160"/>
      <c r="H5808" s="159"/>
      <c r="I5808" s="159"/>
      <c r="K5808" s="161"/>
      <c r="S5808" s="157"/>
    </row>
    <row r="5809" spans="1:19" s="158" customFormat="1" x14ac:dyDescent="0.2">
      <c r="A5809" s="157"/>
      <c r="E5809" s="159"/>
      <c r="F5809" s="159"/>
      <c r="G5809" s="160"/>
      <c r="H5809" s="159"/>
      <c r="I5809" s="159"/>
      <c r="K5809" s="161"/>
      <c r="S5809" s="157"/>
    </row>
    <row r="5810" spans="1:19" s="158" customFormat="1" x14ac:dyDescent="0.2">
      <c r="A5810" s="157"/>
      <c r="E5810" s="159"/>
      <c r="F5810" s="159"/>
      <c r="G5810" s="160"/>
      <c r="H5810" s="159"/>
      <c r="I5810" s="159"/>
      <c r="K5810" s="161"/>
      <c r="S5810" s="157"/>
    </row>
    <row r="5811" spans="1:19" s="158" customFormat="1" x14ac:dyDescent="0.2">
      <c r="A5811" s="157"/>
      <c r="E5811" s="159"/>
      <c r="F5811" s="159"/>
      <c r="G5811" s="160"/>
      <c r="H5811" s="159"/>
      <c r="I5811" s="159"/>
      <c r="K5811" s="161"/>
      <c r="S5811" s="157"/>
    </row>
    <row r="5812" spans="1:19" s="158" customFormat="1" x14ac:dyDescent="0.2">
      <c r="A5812" s="157"/>
      <c r="E5812" s="159"/>
      <c r="F5812" s="159"/>
      <c r="G5812" s="160"/>
      <c r="H5812" s="159"/>
      <c r="I5812" s="159"/>
      <c r="K5812" s="161"/>
      <c r="S5812" s="157"/>
    </row>
    <row r="5813" spans="1:19" s="158" customFormat="1" x14ac:dyDescent="0.2">
      <c r="A5813" s="157"/>
      <c r="E5813" s="159"/>
      <c r="F5813" s="159"/>
      <c r="G5813" s="160"/>
      <c r="H5813" s="159"/>
      <c r="I5813" s="159"/>
      <c r="K5813" s="161"/>
      <c r="S5813" s="157"/>
    </row>
    <row r="5814" spans="1:19" s="158" customFormat="1" x14ac:dyDescent="0.2">
      <c r="A5814" s="157"/>
      <c r="E5814" s="159"/>
      <c r="F5814" s="159"/>
      <c r="G5814" s="160"/>
      <c r="H5814" s="159"/>
      <c r="I5814" s="159"/>
      <c r="K5814" s="161"/>
      <c r="S5814" s="157"/>
    </row>
    <row r="5815" spans="1:19" s="158" customFormat="1" x14ac:dyDescent="0.2">
      <c r="A5815" s="157"/>
      <c r="E5815" s="159"/>
      <c r="F5815" s="159"/>
      <c r="G5815" s="160"/>
      <c r="H5815" s="159"/>
      <c r="I5815" s="159"/>
      <c r="K5815" s="161"/>
      <c r="S5815" s="157"/>
    </row>
    <row r="5816" spans="1:19" s="158" customFormat="1" x14ac:dyDescent="0.2">
      <c r="A5816" s="157"/>
      <c r="E5816" s="159"/>
      <c r="F5816" s="159"/>
      <c r="G5816" s="160"/>
      <c r="H5816" s="159"/>
      <c r="I5816" s="159"/>
      <c r="K5816" s="161"/>
      <c r="S5816" s="157"/>
    </row>
    <row r="5817" spans="1:19" s="158" customFormat="1" x14ac:dyDescent="0.2">
      <c r="A5817" s="157"/>
      <c r="E5817" s="159"/>
      <c r="F5817" s="159"/>
      <c r="G5817" s="160"/>
      <c r="H5817" s="159"/>
      <c r="I5817" s="159"/>
      <c r="K5817" s="161"/>
      <c r="S5817" s="157"/>
    </row>
    <row r="5818" spans="1:19" s="158" customFormat="1" x14ac:dyDescent="0.2">
      <c r="A5818" s="157"/>
      <c r="E5818" s="159"/>
      <c r="F5818" s="159"/>
      <c r="G5818" s="160"/>
      <c r="H5818" s="159"/>
      <c r="I5818" s="159"/>
      <c r="K5818" s="161"/>
      <c r="S5818" s="157"/>
    </row>
    <row r="5819" spans="1:19" s="158" customFormat="1" x14ac:dyDescent="0.2">
      <c r="A5819" s="157"/>
      <c r="E5819" s="159"/>
      <c r="F5819" s="159"/>
      <c r="G5819" s="160"/>
      <c r="H5819" s="159"/>
      <c r="I5819" s="159"/>
      <c r="K5819" s="161"/>
      <c r="S5819" s="157"/>
    </row>
    <row r="5820" spans="1:19" s="158" customFormat="1" x14ac:dyDescent="0.2">
      <c r="A5820" s="157"/>
      <c r="E5820" s="159"/>
      <c r="F5820" s="159"/>
      <c r="G5820" s="160"/>
      <c r="H5820" s="159"/>
      <c r="I5820" s="159"/>
      <c r="K5820" s="161"/>
      <c r="S5820" s="157"/>
    </row>
    <row r="5821" spans="1:19" s="158" customFormat="1" x14ac:dyDescent="0.2">
      <c r="A5821" s="157"/>
      <c r="E5821" s="159"/>
      <c r="F5821" s="159"/>
      <c r="G5821" s="160"/>
      <c r="H5821" s="159"/>
      <c r="I5821" s="159"/>
      <c r="K5821" s="161"/>
      <c r="S5821" s="157"/>
    </row>
    <row r="5822" spans="1:19" s="158" customFormat="1" x14ac:dyDescent="0.2">
      <c r="A5822" s="157"/>
      <c r="E5822" s="159"/>
      <c r="F5822" s="159"/>
      <c r="G5822" s="160"/>
      <c r="H5822" s="159"/>
      <c r="I5822" s="159"/>
      <c r="K5822" s="161"/>
      <c r="S5822" s="157"/>
    </row>
    <row r="5823" spans="1:19" s="158" customFormat="1" x14ac:dyDescent="0.2">
      <c r="A5823" s="157"/>
      <c r="E5823" s="159"/>
      <c r="F5823" s="159"/>
      <c r="G5823" s="160"/>
      <c r="H5823" s="159"/>
      <c r="I5823" s="159"/>
      <c r="K5823" s="161"/>
      <c r="S5823" s="157"/>
    </row>
    <row r="5824" spans="1:19" s="158" customFormat="1" x14ac:dyDescent="0.2">
      <c r="A5824" s="157"/>
      <c r="E5824" s="159"/>
      <c r="F5824" s="159"/>
      <c r="G5824" s="160"/>
      <c r="H5824" s="159"/>
      <c r="I5824" s="159"/>
      <c r="K5824" s="161"/>
      <c r="S5824" s="157"/>
    </row>
    <row r="5825" spans="1:19" s="158" customFormat="1" x14ac:dyDescent="0.2">
      <c r="A5825" s="157"/>
      <c r="E5825" s="159"/>
      <c r="F5825" s="159"/>
      <c r="G5825" s="160"/>
      <c r="H5825" s="159"/>
      <c r="I5825" s="159"/>
      <c r="K5825" s="161"/>
      <c r="S5825" s="157"/>
    </row>
    <row r="5826" spans="1:19" s="158" customFormat="1" x14ac:dyDescent="0.2">
      <c r="A5826" s="157"/>
      <c r="E5826" s="159"/>
      <c r="F5826" s="159"/>
      <c r="G5826" s="160"/>
      <c r="H5826" s="159"/>
      <c r="I5826" s="159"/>
      <c r="K5826" s="161"/>
      <c r="S5826" s="157"/>
    </row>
    <row r="5827" spans="1:19" s="158" customFormat="1" x14ac:dyDescent="0.2">
      <c r="A5827" s="157"/>
      <c r="E5827" s="159"/>
      <c r="F5827" s="159"/>
      <c r="G5827" s="160"/>
      <c r="H5827" s="159"/>
      <c r="I5827" s="159"/>
      <c r="K5827" s="161"/>
      <c r="S5827" s="157"/>
    </row>
    <row r="5828" spans="1:19" s="158" customFormat="1" x14ac:dyDescent="0.2">
      <c r="A5828" s="157"/>
      <c r="E5828" s="159"/>
      <c r="F5828" s="159"/>
      <c r="G5828" s="160"/>
      <c r="H5828" s="159"/>
      <c r="I5828" s="159"/>
      <c r="K5828" s="161"/>
      <c r="S5828" s="157"/>
    </row>
    <row r="5829" spans="1:19" s="158" customFormat="1" x14ac:dyDescent="0.2">
      <c r="A5829" s="157"/>
      <c r="E5829" s="159"/>
      <c r="F5829" s="159"/>
      <c r="G5829" s="160"/>
      <c r="H5829" s="159"/>
      <c r="I5829" s="159"/>
      <c r="K5829" s="161"/>
      <c r="S5829" s="157"/>
    </row>
    <row r="5830" spans="1:19" s="158" customFormat="1" x14ac:dyDescent="0.2">
      <c r="A5830" s="157"/>
      <c r="E5830" s="159"/>
      <c r="F5830" s="159"/>
      <c r="G5830" s="160"/>
      <c r="H5830" s="159"/>
      <c r="I5830" s="159"/>
      <c r="K5830" s="161"/>
      <c r="S5830" s="157"/>
    </row>
    <row r="5831" spans="1:19" s="158" customFormat="1" x14ac:dyDescent="0.2">
      <c r="A5831" s="157"/>
      <c r="E5831" s="159"/>
      <c r="F5831" s="159"/>
      <c r="G5831" s="160"/>
      <c r="H5831" s="159"/>
      <c r="I5831" s="159"/>
      <c r="K5831" s="161"/>
      <c r="S5831" s="157"/>
    </row>
    <row r="5832" spans="1:19" s="158" customFormat="1" x14ac:dyDescent="0.2">
      <c r="A5832" s="157"/>
      <c r="E5832" s="159"/>
      <c r="F5832" s="159"/>
      <c r="G5832" s="160"/>
      <c r="H5832" s="159"/>
      <c r="I5832" s="159"/>
      <c r="K5832" s="161"/>
      <c r="S5832" s="157"/>
    </row>
    <row r="5833" spans="1:19" s="158" customFormat="1" x14ac:dyDescent="0.2">
      <c r="A5833" s="157"/>
      <c r="E5833" s="159"/>
      <c r="F5833" s="159"/>
      <c r="G5833" s="160"/>
      <c r="H5833" s="159"/>
      <c r="I5833" s="159"/>
      <c r="K5833" s="161"/>
      <c r="S5833" s="157"/>
    </row>
    <row r="5834" spans="1:19" s="158" customFormat="1" x14ac:dyDescent="0.2">
      <c r="A5834" s="157"/>
      <c r="E5834" s="159"/>
      <c r="F5834" s="159"/>
      <c r="G5834" s="160"/>
      <c r="H5834" s="159"/>
      <c r="I5834" s="159"/>
      <c r="K5834" s="161"/>
      <c r="S5834" s="157"/>
    </row>
    <row r="5835" spans="1:19" s="158" customFormat="1" x14ac:dyDescent="0.2">
      <c r="A5835" s="157"/>
      <c r="E5835" s="159"/>
      <c r="F5835" s="159"/>
      <c r="G5835" s="160"/>
      <c r="H5835" s="159"/>
      <c r="I5835" s="159"/>
      <c r="K5835" s="161"/>
      <c r="S5835" s="157"/>
    </row>
    <row r="5836" spans="1:19" s="158" customFormat="1" x14ac:dyDescent="0.2">
      <c r="A5836" s="157"/>
      <c r="E5836" s="159"/>
      <c r="F5836" s="159"/>
      <c r="G5836" s="160"/>
      <c r="H5836" s="159"/>
      <c r="I5836" s="159"/>
      <c r="K5836" s="161"/>
      <c r="S5836" s="157"/>
    </row>
    <row r="5837" spans="1:19" s="158" customFormat="1" x14ac:dyDescent="0.2">
      <c r="A5837" s="157"/>
      <c r="E5837" s="159"/>
      <c r="F5837" s="159"/>
      <c r="G5837" s="160"/>
      <c r="H5837" s="159"/>
      <c r="I5837" s="159"/>
      <c r="K5837" s="161"/>
      <c r="S5837" s="157"/>
    </row>
    <row r="5838" spans="1:19" s="158" customFormat="1" x14ac:dyDescent="0.2">
      <c r="A5838" s="157"/>
      <c r="E5838" s="159"/>
      <c r="F5838" s="159"/>
      <c r="G5838" s="160"/>
      <c r="H5838" s="159"/>
      <c r="I5838" s="159"/>
      <c r="K5838" s="161"/>
      <c r="S5838" s="157"/>
    </row>
    <row r="5839" spans="1:19" s="158" customFormat="1" x14ac:dyDescent="0.2">
      <c r="A5839" s="157"/>
      <c r="E5839" s="159"/>
      <c r="F5839" s="159"/>
      <c r="G5839" s="160"/>
      <c r="H5839" s="159"/>
      <c r="I5839" s="159"/>
      <c r="K5839" s="161"/>
      <c r="S5839" s="157"/>
    </row>
    <row r="5840" spans="1:19" s="158" customFormat="1" x14ac:dyDescent="0.2">
      <c r="A5840" s="157"/>
      <c r="E5840" s="159"/>
      <c r="F5840" s="159"/>
      <c r="G5840" s="160"/>
      <c r="H5840" s="159"/>
      <c r="I5840" s="159"/>
      <c r="K5840" s="161"/>
      <c r="S5840" s="157"/>
    </row>
    <row r="5841" spans="1:19" s="158" customFormat="1" x14ac:dyDescent="0.2">
      <c r="A5841" s="157"/>
      <c r="E5841" s="159"/>
      <c r="F5841" s="159"/>
      <c r="G5841" s="160"/>
      <c r="H5841" s="159"/>
      <c r="I5841" s="159"/>
      <c r="K5841" s="161"/>
      <c r="S5841" s="157"/>
    </row>
    <row r="5842" spans="1:19" s="158" customFormat="1" x14ac:dyDescent="0.2">
      <c r="A5842" s="157"/>
      <c r="E5842" s="159"/>
      <c r="F5842" s="159"/>
      <c r="G5842" s="160"/>
      <c r="H5842" s="159"/>
      <c r="I5842" s="159"/>
      <c r="K5842" s="161"/>
      <c r="S5842" s="157"/>
    </row>
    <row r="5843" spans="1:19" s="158" customFormat="1" x14ac:dyDescent="0.2">
      <c r="A5843" s="157"/>
      <c r="E5843" s="159"/>
      <c r="F5843" s="159"/>
      <c r="G5843" s="160"/>
      <c r="H5843" s="159"/>
      <c r="I5843" s="159"/>
      <c r="K5843" s="161"/>
      <c r="S5843" s="157"/>
    </row>
    <row r="5844" spans="1:19" s="158" customFormat="1" x14ac:dyDescent="0.2">
      <c r="A5844" s="157"/>
      <c r="E5844" s="159"/>
      <c r="F5844" s="159"/>
      <c r="G5844" s="160"/>
      <c r="H5844" s="159"/>
      <c r="I5844" s="159"/>
      <c r="K5844" s="161"/>
      <c r="S5844" s="157"/>
    </row>
    <row r="5845" spans="1:19" s="158" customFormat="1" x14ac:dyDescent="0.2">
      <c r="A5845" s="157"/>
      <c r="E5845" s="159"/>
      <c r="F5845" s="159"/>
      <c r="G5845" s="160"/>
      <c r="H5845" s="159"/>
      <c r="I5845" s="159"/>
      <c r="K5845" s="161"/>
      <c r="S5845" s="157"/>
    </row>
    <row r="5846" spans="1:19" s="158" customFormat="1" x14ac:dyDescent="0.2">
      <c r="A5846" s="157"/>
      <c r="E5846" s="159"/>
      <c r="F5846" s="159"/>
      <c r="G5846" s="160"/>
      <c r="H5846" s="159"/>
      <c r="I5846" s="159"/>
      <c r="K5846" s="161"/>
      <c r="S5846" s="157"/>
    </row>
    <row r="5847" spans="1:19" s="158" customFormat="1" x14ac:dyDescent="0.2">
      <c r="A5847" s="157"/>
      <c r="E5847" s="159"/>
      <c r="F5847" s="159"/>
      <c r="G5847" s="160"/>
      <c r="H5847" s="159"/>
      <c r="I5847" s="159"/>
      <c r="K5847" s="161"/>
      <c r="S5847" s="157"/>
    </row>
    <row r="5848" spans="1:19" s="158" customFormat="1" x14ac:dyDescent="0.2">
      <c r="A5848" s="157"/>
      <c r="E5848" s="159"/>
      <c r="F5848" s="159"/>
      <c r="G5848" s="160"/>
      <c r="H5848" s="159"/>
      <c r="I5848" s="159"/>
      <c r="K5848" s="161"/>
      <c r="S5848" s="157"/>
    </row>
    <row r="5849" spans="1:19" s="158" customFormat="1" x14ac:dyDescent="0.2">
      <c r="A5849" s="157"/>
      <c r="E5849" s="159"/>
      <c r="F5849" s="159"/>
      <c r="G5849" s="160"/>
      <c r="H5849" s="159"/>
      <c r="I5849" s="159"/>
      <c r="K5849" s="161"/>
      <c r="S5849" s="157"/>
    </row>
    <row r="5850" spans="1:19" s="158" customFormat="1" x14ac:dyDescent="0.2">
      <c r="A5850" s="157"/>
      <c r="E5850" s="159"/>
      <c r="F5850" s="159"/>
      <c r="G5850" s="160"/>
      <c r="H5850" s="159"/>
      <c r="I5850" s="159"/>
      <c r="K5850" s="161"/>
      <c r="S5850" s="157"/>
    </row>
    <row r="5851" spans="1:19" s="158" customFormat="1" x14ac:dyDescent="0.2">
      <c r="A5851" s="157"/>
      <c r="E5851" s="159"/>
      <c r="F5851" s="159"/>
      <c r="G5851" s="160"/>
      <c r="H5851" s="159"/>
      <c r="I5851" s="159"/>
      <c r="K5851" s="161"/>
      <c r="S5851" s="157"/>
    </row>
    <row r="5852" spans="1:19" s="158" customFormat="1" x14ac:dyDescent="0.2">
      <c r="A5852" s="157"/>
      <c r="E5852" s="159"/>
      <c r="F5852" s="159"/>
      <c r="G5852" s="160"/>
      <c r="H5852" s="159"/>
      <c r="I5852" s="159"/>
      <c r="K5852" s="161"/>
      <c r="S5852" s="157"/>
    </row>
    <row r="5853" spans="1:19" s="158" customFormat="1" x14ac:dyDescent="0.2">
      <c r="A5853" s="157"/>
      <c r="E5853" s="159"/>
      <c r="F5853" s="159"/>
      <c r="G5853" s="160"/>
      <c r="H5853" s="159"/>
      <c r="I5853" s="159"/>
      <c r="K5853" s="161"/>
      <c r="S5853" s="157"/>
    </row>
    <row r="5854" spans="1:19" s="158" customFormat="1" x14ac:dyDescent="0.2">
      <c r="A5854" s="157"/>
      <c r="E5854" s="159"/>
      <c r="F5854" s="159"/>
      <c r="G5854" s="160"/>
      <c r="H5854" s="159"/>
      <c r="I5854" s="159"/>
      <c r="K5854" s="161"/>
      <c r="S5854" s="157"/>
    </row>
    <row r="5855" spans="1:19" s="158" customFormat="1" x14ac:dyDescent="0.2">
      <c r="A5855" s="157"/>
      <c r="E5855" s="159"/>
      <c r="F5855" s="159"/>
      <c r="G5855" s="160"/>
      <c r="H5855" s="159"/>
      <c r="I5855" s="159"/>
      <c r="K5855" s="161"/>
      <c r="S5855" s="157"/>
    </row>
    <row r="5856" spans="1:19" s="158" customFormat="1" x14ac:dyDescent="0.2">
      <c r="A5856" s="157"/>
      <c r="E5856" s="159"/>
      <c r="F5856" s="159"/>
      <c r="G5856" s="160"/>
      <c r="H5856" s="159"/>
      <c r="I5856" s="159"/>
      <c r="K5856" s="161"/>
      <c r="S5856" s="157"/>
    </row>
    <row r="5857" spans="1:19" s="158" customFormat="1" x14ac:dyDescent="0.2">
      <c r="A5857" s="157"/>
      <c r="E5857" s="159"/>
      <c r="F5857" s="159"/>
      <c r="G5857" s="160"/>
      <c r="H5857" s="159"/>
      <c r="I5857" s="159"/>
      <c r="K5857" s="161"/>
      <c r="S5857" s="157"/>
    </row>
    <row r="5858" spans="1:19" s="158" customFormat="1" x14ac:dyDescent="0.2">
      <c r="A5858" s="157"/>
      <c r="E5858" s="159"/>
      <c r="F5858" s="159"/>
      <c r="G5858" s="160"/>
      <c r="H5858" s="159"/>
      <c r="I5858" s="159"/>
      <c r="K5858" s="161"/>
      <c r="S5858" s="157"/>
    </row>
    <row r="5859" spans="1:19" s="158" customFormat="1" x14ac:dyDescent="0.2">
      <c r="A5859" s="157"/>
      <c r="E5859" s="159"/>
      <c r="F5859" s="159"/>
      <c r="G5859" s="160"/>
      <c r="H5859" s="159"/>
      <c r="I5859" s="159"/>
      <c r="K5859" s="161"/>
      <c r="S5859" s="157"/>
    </row>
    <row r="5860" spans="1:19" s="158" customFormat="1" x14ac:dyDescent="0.2">
      <c r="A5860" s="157"/>
      <c r="E5860" s="159"/>
      <c r="F5860" s="159"/>
      <c r="G5860" s="160"/>
      <c r="H5860" s="159"/>
      <c r="I5860" s="159"/>
      <c r="K5860" s="161"/>
      <c r="S5860" s="157"/>
    </row>
    <row r="5861" spans="1:19" s="158" customFormat="1" x14ac:dyDescent="0.2">
      <c r="A5861" s="157"/>
      <c r="E5861" s="159"/>
      <c r="F5861" s="159"/>
      <c r="G5861" s="160"/>
      <c r="H5861" s="159"/>
      <c r="I5861" s="159"/>
      <c r="K5861" s="161"/>
      <c r="S5861" s="157"/>
    </row>
    <row r="5862" spans="1:19" s="158" customFormat="1" x14ac:dyDescent="0.2">
      <c r="A5862" s="157"/>
      <c r="E5862" s="159"/>
      <c r="F5862" s="159"/>
      <c r="G5862" s="160"/>
      <c r="H5862" s="159"/>
      <c r="I5862" s="159"/>
      <c r="K5862" s="161"/>
      <c r="S5862" s="157"/>
    </row>
    <row r="5863" spans="1:19" s="158" customFormat="1" x14ac:dyDescent="0.2">
      <c r="A5863" s="157"/>
      <c r="E5863" s="159"/>
      <c r="F5863" s="159"/>
      <c r="G5863" s="160"/>
      <c r="H5863" s="159"/>
      <c r="I5863" s="159"/>
      <c r="K5863" s="161"/>
      <c r="S5863" s="157"/>
    </row>
    <row r="5864" spans="1:19" s="158" customFormat="1" x14ac:dyDescent="0.2">
      <c r="A5864" s="157"/>
      <c r="E5864" s="159"/>
      <c r="F5864" s="159"/>
      <c r="G5864" s="160"/>
      <c r="H5864" s="159"/>
      <c r="I5864" s="159"/>
      <c r="K5864" s="161"/>
      <c r="S5864" s="157"/>
    </row>
    <row r="5865" spans="1:19" s="158" customFormat="1" x14ac:dyDescent="0.2">
      <c r="A5865" s="157"/>
      <c r="E5865" s="159"/>
      <c r="F5865" s="159"/>
      <c r="G5865" s="160"/>
      <c r="H5865" s="159"/>
      <c r="I5865" s="159"/>
      <c r="K5865" s="161"/>
      <c r="S5865" s="157"/>
    </row>
    <row r="5866" spans="1:19" s="158" customFormat="1" x14ac:dyDescent="0.2">
      <c r="A5866" s="157"/>
      <c r="E5866" s="159"/>
      <c r="F5866" s="159"/>
      <c r="G5866" s="160"/>
      <c r="H5866" s="159"/>
      <c r="I5866" s="159"/>
      <c r="K5866" s="161"/>
      <c r="S5866" s="157"/>
    </row>
    <row r="5867" spans="1:19" s="158" customFormat="1" x14ac:dyDescent="0.2">
      <c r="A5867" s="157"/>
      <c r="E5867" s="159"/>
      <c r="F5867" s="159"/>
      <c r="G5867" s="160"/>
      <c r="H5867" s="159"/>
      <c r="I5867" s="159"/>
      <c r="K5867" s="161"/>
      <c r="S5867" s="157"/>
    </row>
    <row r="5868" spans="1:19" s="158" customFormat="1" x14ac:dyDescent="0.2">
      <c r="A5868" s="157"/>
      <c r="E5868" s="159"/>
      <c r="F5868" s="159"/>
      <c r="G5868" s="160"/>
      <c r="H5868" s="159"/>
      <c r="I5868" s="159"/>
      <c r="K5868" s="161"/>
      <c r="S5868" s="157"/>
    </row>
    <row r="5869" spans="1:19" s="158" customFormat="1" x14ac:dyDescent="0.2">
      <c r="A5869" s="157"/>
      <c r="E5869" s="159"/>
      <c r="F5869" s="159"/>
      <c r="G5869" s="160"/>
      <c r="H5869" s="159"/>
      <c r="I5869" s="159"/>
      <c r="K5869" s="161"/>
      <c r="S5869" s="157"/>
    </row>
    <row r="5870" spans="1:19" s="158" customFormat="1" x14ac:dyDescent="0.2">
      <c r="A5870" s="157"/>
      <c r="E5870" s="159"/>
      <c r="F5870" s="159"/>
      <c r="G5870" s="160"/>
      <c r="H5870" s="159"/>
      <c r="I5870" s="159"/>
      <c r="K5870" s="161"/>
      <c r="S5870" s="157"/>
    </row>
    <row r="5871" spans="1:19" s="158" customFormat="1" x14ac:dyDescent="0.2">
      <c r="A5871" s="157"/>
      <c r="E5871" s="159"/>
      <c r="F5871" s="159"/>
      <c r="G5871" s="160"/>
      <c r="H5871" s="159"/>
      <c r="I5871" s="159"/>
      <c r="K5871" s="161"/>
      <c r="S5871" s="157"/>
    </row>
    <row r="5872" spans="1:19" s="158" customFormat="1" x14ac:dyDescent="0.2">
      <c r="A5872" s="157"/>
      <c r="E5872" s="159"/>
      <c r="F5872" s="159"/>
      <c r="G5872" s="160"/>
      <c r="H5872" s="159"/>
      <c r="I5872" s="159"/>
      <c r="K5872" s="161"/>
      <c r="S5872" s="157"/>
    </row>
    <row r="5873" spans="1:19" s="158" customFormat="1" x14ac:dyDescent="0.2">
      <c r="A5873" s="157"/>
      <c r="E5873" s="159"/>
      <c r="F5873" s="159"/>
      <c r="G5873" s="160"/>
      <c r="H5873" s="159"/>
      <c r="I5873" s="159"/>
      <c r="K5873" s="161"/>
      <c r="S5873" s="157"/>
    </row>
    <row r="5874" spans="1:19" s="158" customFormat="1" x14ac:dyDescent="0.2">
      <c r="A5874" s="157"/>
      <c r="E5874" s="159"/>
      <c r="F5874" s="159"/>
      <c r="G5874" s="160"/>
      <c r="H5874" s="159"/>
      <c r="I5874" s="159"/>
      <c r="K5874" s="161"/>
      <c r="S5874" s="157"/>
    </row>
    <row r="5875" spans="1:19" s="158" customFormat="1" x14ac:dyDescent="0.2">
      <c r="A5875" s="157"/>
      <c r="E5875" s="159"/>
      <c r="F5875" s="159"/>
      <c r="G5875" s="160"/>
      <c r="H5875" s="159"/>
      <c r="I5875" s="159"/>
      <c r="K5875" s="161"/>
      <c r="S5875" s="157"/>
    </row>
    <row r="5876" spans="1:19" s="158" customFormat="1" x14ac:dyDescent="0.2">
      <c r="A5876" s="157"/>
      <c r="E5876" s="159"/>
      <c r="F5876" s="159"/>
      <c r="G5876" s="160"/>
      <c r="H5876" s="159"/>
      <c r="I5876" s="159"/>
      <c r="K5876" s="161"/>
      <c r="S5876" s="157"/>
    </row>
    <row r="5877" spans="1:19" s="158" customFormat="1" x14ac:dyDescent="0.2">
      <c r="A5877" s="157"/>
      <c r="E5877" s="159"/>
      <c r="F5877" s="159"/>
      <c r="G5877" s="160"/>
      <c r="H5877" s="159"/>
      <c r="I5877" s="159"/>
      <c r="K5877" s="161"/>
      <c r="S5877" s="157"/>
    </row>
    <row r="5878" spans="1:19" s="158" customFormat="1" x14ac:dyDescent="0.2">
      <c r="A5878" s="157"/>
      <c r="E5878" s="159"/>
      <c r="F5878" s="159"/>
      <c r="G5878" s="160"/>
      <c r="H5878" s="159"/>
      <c r="I5878" s="159"/>
      <c r="K5878" s="161"/>
      <c r="S5878" s="157"/>
    </row>
    <row r="5879" spans="1:19" s="158" customFormat="1" x14ac:dyDescent="0.2">
      <c r="A5879" s="157"/>
      <c r="E5879" s="159"/>
      <c r="F5879" s="159"/>
      <c r="G5879" s="160"/>
      <c r="H5879" s="159"/>
      <c r="I5879" s="159"/>
      <c r="K5879" s="161"/>
      <c r="S5879" s="157"/>
    </row>
    <row r="5880" spans="1:19" s="158" customFormat="1" x14ac:dyDescent="0.2">
      <c r="A5880" s="157"/>
      <c r="E5880" s="159"/>
      <c r="F5880" s="159"/>
      <c r="G5880" s="160"/>
      <c r="H5880" s="159"/>
      <c r="I5880" s="159"/>
      <c r="K5880" s="161"/>
      <c r="S5880" s="157"/>
    </row>
    <row r="5881" spans="1:19" s="158" customFormat="1" x14ac:dyDescent="0.2">
      <c r="A5881" s="157"/>
      <c r="E5881" s="159"/>
      <c r="F5881" s="159"/>
      <c r="G5881" s="160"/>
      <c r="H5881" s="159"/>
      <c r="I5881" s="159"/>
      <c r="K5881" s="161"/>
      <c r="S5881" s="157"/>
    </row>
    <row r="5882" spans="1:19" s="158" customFormat="1" x14ac:dyDescent="0.2">
      <c r="A5882" s="157"/>
      <c r="E5882" s="159"/>
      <c r="F5882" s="159"/>
      <c r="G5882" s="160"/>
      <c r="H5882" s="159"/>
      <c r="I5882" s="159"/>
      <c r="K5882" s="161"/>
      <c r="S5882" s="157"/>
    </row>
    <row r="5883" spans="1:19" s="158" customFormat="1" x14ac:dyDescent="0.2">
      <c r="A5883" s="157"/>
      <c r="E5883" s="159"/>
      <c r="F5883" s="159"/>
      <c r="G5883" s="160"/>
      <c r="H5883" s="159"/>
      <c r="I5883" s="159"/>
      <c r="K5883" s="161"/>
      <c r="S5883" s="157"/>
    </row>
    <row r="5884" spans="1:19" s="158" customFormat="1" x14ac:dyDescent="0.2">
      <c r="A5884" s="157"/>
      <c r="E5884" s="159"/>
      <c r="F5884" s="159"/>
      <c r="G5884" s="160"/>
      <c r="H5884" s="159"/>
      <c r="I5884" s="159"/>
      <c r="K5884" s="161"/>
      <c r="S5884" s="157"/>
    </row>
    <row r="5885" spans="1:19" s="158" customFormat="1" x14ac:dyDescent="0.2">
      <c r="A5885" s="157"/>
      <c r="E5885" s="159"/>
      <c r="F5885" s="159"/>
      <c r="G5885" s="160"/>
      <c r="H5885" s="159"/>
      <c r="I5885" s="159"/>
      <c r="K5885" s="161"/>
      <c r="S5885" s="157"/>
    </row>
    <row r="5886" spans="1:19" s="158" customFormat="1" x14ac:dyDescent="0.2">
      <c r="A5886" s="157"/>
      <c r="E5886" s="159"/>
      <c r="F5886" s="159"/>
      <c r="G5886" s="160"/>
      <c r="H5886" s="159"/>
      <c r="I5886" s="159"/>
      <c r="K5886" s="161"/>
      <c r="S5886" s="157"/>
    </row>
    <row r="5887" spans="1:19" s="158" customFormat="1" x14ac:dyDescent="0.2">
      <c r="A5887" s="157"/>
      <c r="E5887" s="159"/>
      <c r="F5887" s="159"/>
      <c r="G5887" s="160"/>
      <c r="H5887" s="159"/>
      <c r="I5887" s="159"/>
      <c r="K5887" s="161"/>
      <c r="S5887" s="157"/>
    </row>
    <row r="5888" spans="1:19" s="158" customFormat="1" x14ac:dyDescent="0.2">
      <c r="A5888" s="157"/>
      <c r="E5888" s="159"/>
      <c r="F5888" s="159"/>
      <c r="G5888" s="160"/>
      <c r="H5888" s="159"/>
      <c r="I5888" s="159"/>
      <c r="K5888" s="161"/>
      <c r="S5888" s="157"/>
    </row>
    <row r="5889" spans="1:19" s="158" customFormat="1" x14ac:dyDescent="0.2">
      <c r="A5889" s="157"/>
      <c r="E5889" s="159"/>
      <c r="F5889" s="159"/>
      <c r="G5889" s="160"/>
      <c r="H5889" s="159"/>
      <c r="I5889" s="159"/>
      <c r="K5889" s="161"/>
      <c r="S5889" s="157"/>
    </row>
    <row r="5890" spans="1:19" s="158" customFormat="1" x14ac:dyDescent="0.2">
      <c r="A5890" s="157"/>
      <c r="E5890" s="159"/>
      <c r="F5890" s="159"/>
      <c r="G5890" s="160"/>
      <c r="H5890" s="159"/>
      <c r="I5890" s="159"/>
      <c r="K5890" s="161"/>
      <c r="S5890" s="157"/>
    </row>
    <row r="5891" spans="1:19" s="158" customFormat="1" x14ac:dyDescent="0.2">
      <c r="A5891" s="157"/>
      <c r="E5891" s="159"/>
      <c r="F5891" s="159"/>
      <c r="G5891" s="160"/>
      <c r="H5891" s="159"/>
      <c r="I5891" s="159"/>
      <c r="K5891" s="161"/>
      <c r="S5891" s="157"/>
    </row>
    <row r="5892" spans="1:19" s="158" customFormat="1" x14ac:dyDescent="0.2">
      <c r="A5892" s="157"/>
      <c r="E5892" s="159"/>
      <c r="F5892" s="159"/>
      <c r="G5892" s="160"/>
      <c r="H5892" s="159"/>
      <c r="I5892" s="159"/>
      <c r="K5892" s="161"/>
      <c r="S5892" s="157"/>
    </row>
    <row r="5893" spans="1:19" s="158" customFormat="1" x14ac:dyDescent="0.2">
      <c r="A5893" s="157"/>
      <c r="E5893" s="159"/>
      <c r="F5893" s="159"/>
      <c r="G5893" s="160"/>
      <c r="H5893" s="159"/>
      <c r="I5893" s="159"/>
      <c r="K5893" s="161"/>
      <c r="S5893" s="157"/>
    </row>
    <row r="5894" spans="1:19" s="158" customFormat="1" x14ac:dyDescent="0.2">
      <c r="A5894" s="157"/>
      <c r="E5894" s="159"/>
      <c r="F5894" s="159"/>
      <c r="G5894" s="160"/>
      <c r="H5894" s="159"/>
      <c r="I5894" s="159"/>
      <c r="K5894" s="161"/>
      <c r="S5894" s="157"/>
    </row>
    <row r="5895" spans="1:19" s="158" customFormat="1" x14ac:dyDescent="0.2">
      <c r="A5895" s="157"/>
      <c r="E5895" s="159"/>
      <c r="F5895" s="159"/>
      <c r="G5895" s="160"/>
      <c r="H5895" s="159"/>
      <c r="I5895" s="159"/>
      <c r="K5895" s="161"/>
      <c r="S5895" s="157"/>
    </row>
    <row r="5896" spans="1:19" s="158" customFormat="1" x14ac:dyDescent="0.2">
      <c r="A5896" s="157"/>
      <c r="E5896" s="159"/>
      <c r="F5896" s="159"/>
      <c r="G5896" s="160"/>
      <c r="H5896" s="159"/>
      <c r="I5896" s="159"/>
      <c r="K5896" s="161"/>
      <c r="S5896" s="157"/>
    </row>
    <row r="5897" spans="1:19" s="158" customFormat="1" x14ac:dyDescent="0.2">
      <c r="A5897" s="157"/>
      <c r="E5897" s="159"/>
      <c r="F5897" s="159"/>
      <c r="G5897" s="160"/>
      <c r="H5897" s="159"/>
      <c r="I5897" s="159"/>
      <c r="K5897" s="161"/>
      <c r="S5897" s="157"/>
    </row>
    <row r="5898" spans="1:19" s="158" customFormat="1" x14ac:dyDescent="0.2">
      <c r="A5898" s="157"/>
      <c r="E5898" s="159"/>
      <c r="F5898" s="159"/>
      <c r="G5898" s="160"/>
      <c r="H5898" s="159"/>
      <c r="I5898" s="159"/>
      <c r="K5898" s="161"/>
      <c r="S5898" s="157"/>
    </row>
    <row r="5899" spans="1:19" s="158" customFormat="1" x14ac:dyDescent="0.2">
      <c r="A5899" s="157"/>
      <c r="E5899" s="159"/>
      <c r="F5899" s="159"/>
      <c r="G5899" s="160"/>
      <c r="H5899" s="159"/>
      <c r="I5899" s="159"/>
      <c r="K5899" s="161"/>
      <c r="S5899" s="157"/>
    </row>
    <row r="5900" spans="1:19" s="158" customFormat="1" x14ac:dyDescent="0.2">
      <c r="A5900" s="157"/>
      <c r="E5900" s="159"/>
      <c r="F5900" s="159"/>
      <c r="G5900" s="160"/>
      <c r="H5900" s="159"/>
      <c r="I5900" s="159"/>
      <c r="K5900" s="161"/>
      <c r="S5900" s="157"/>
    </row>
    <row r="5901" spans="1:19" s="158" customFormat="1" x14ac:dyDescent="0.2">
      <c r="A5901" s="157"/>
      <c r="E5901" s="159"/>
      <c r="F5901" s="159"/>
      <c r="G5901" s="160"/>
      <c r="H5901" s="159"/>
      <c r="I5901" s="159"/>
      <c r="K5901" s="161"/>
      <c r="S5901" s="157"/>
    </row>
    <row r="5902" spans="1:19" s="158" customFormat="1" x14ac:dyDescent="0.2">
      <c r="A5902" s="157"/>
      <c r="E5902" s="159"/>
      <c r="F5902" s="159"/>
      <c r="G5902" s="160"/>
      <c r="H5902" s="159"/>
      <c r="I5902" s="159"/>
      <c r="K5902" s="161"/>
      <c r="S5902" s="157"/>
    </row>
    <row r="5903" spans="1:19" s="158" customFormat="1" x14ac:dyDescent="0.2">
      <c r="A5903" s="157"/>
      <c r="E5903" s="159"/>
      <c r="F5903" s="159"/>
      <c r="G5903" s="160"/>
      <c r="H5903" s="159"/>
      <c r="I5903" s="159"/>
      <c r="K5903" s="161"/>
      <c r="S5903" s="157"/>
    </row>
    <row r="5904" spans="1:19" s="158" customFormat="1" x14ac:dyDescent="0.2">
      <c r="A5904" s="157"/>
      <c r="E5904" s="159"/>
      <c r="F5904" s="159"/>
      <c r="G5904" s="160"/>
      <c r="H5904" s="159"/>
      <c r="I5904" s="159"/>
      <c r="K5904" s="161"/>
      <c r="S5904" s="157"/>
    </row>
    <row r="5905" spans="1:19" s="158" customFormat="1" x14ac:dyDescent="0.2">
      <c r="A5905" s="157"/>
      <c r="E5905" s="159"/>
      <c r="F5905" s="159"/>
      <c r="G5905" s="160"/>
      <c r="H5905" s="159"/>
      <c r="I5905" s="159"/>
      <c r="K5905" s="161"/>
      <c r="S5905" s="157"/>
    </row>
    <row r="5906" spans="1:19" s="158" customFormat="1" x14ac:dyDescent="0.2">
      <c r="A5906" s="157"/>
      <c r="E5906" s="159"/>
      <c r="F5906" s="159"/>
      <c r="G5906" s="160"/>
      <c r="H5906" s="159"/>
      <c r="I5906" s="159"/>
      <c r="K5906" s="161"/>
      <c r="S5906" s="157"/>
    </row>
    <row r="5907" spans="1:19" s="158" customFormat="1" x14ac:dyDescent="0.2">
      <c r="A5907" s="157"/>
      <c r="E5907" s="159"/>
      <c r="F5907" s="159"/>
      <c r="G5907" s="160"/>
      <c r="H5907" s="159"/>
      <c r="I5907" s="159"/>
      <c r="K5907" s="161"/>
      <c r="S5907" s="157"/>
    </row>
    <row r="5908" spans="1:19" s="158" customFormat="1" x14ac:dyDescent="0.2">
      <c r="A5908" s="157"/>
      <c r="E5908" s="159"/>
      <c r="F5908" s="159"/>
      <c r="G5908" s="160"/>
      <c r="H5908" s="159"/>
      <c r="I5908" s="159"/>
      <c r="K5908" s="161"/>
      <c r="S5908" s="157"/>
    </row>
    <row r="5909" spans="1:19" s="158" customFormat="1" x14ac:dyDescent="0.2">
      <c r="A5909" s="157"/>
      <c r="E5909" s="159"/>
      <c r="F5909" s="159"/>
      <c r="G5909" s="160"/>
      <c r="H5909" s="159"/>
      <c r="I5909" s="159"/>
      <c r="K5909" s="161"/>
      <c r="S5909" s="157"/>
    </row>
    <row r="5910" spans="1:19" s="158" customFormat="1" x14ac:dyDescent="0.2">
      <c r="A5910" s="157"/>
      <c r="E5910" s="159"/>
      <c r="F5910" s="159"/>
      <c r="G5910" s="160"/>
      <c r="H5910" s="159"/>
      <c r="I5910" s="159"/>
      <c r="K5910" s="161"/>
      <c r="S5910" s="157"/>
    </row>
    <row r="5911" spans="1:19" s="158" customFormat="1" x14ac:dyDescent="0.2">
      <c r="A5911" s="157"/>
      <c r="E5911" s="159"/>
      <c r="F5911" s="159"/>
      <c r="G5911" s="160"/>
      <c r="H5911" s="159"/>
      <c r="I5911" s="159"/>
      <c r="K5911" s="161"/>
      <c r="S5911" s="157"/>
    </row>
    <row r="5912" spans="1:19" s="158" customFormat="1" x14ac:dyDescent="0.2">
      <c r="A5912" s="157"/>
      <c r="E5912" s="159"/>
      <c r="F5912" s="159"/>
      <c r="G5912" s="160"/>
      <c r="H5912" s="159"/>
      <c r="I5912" s="159"/>
      <c r="K5912" s="161"/>
      <c r="S5912" s="157"/>
    </row>
    <row r="5913" spans="1:19" s="158" customFormat="1" x14ac:dyDescent="0.2">
      <c r="A5913" s="157"/>
      <c r="E5913" s="159"/>
      <c r="F5913" s="159"/>
      <c r="G5913" s="160"/>
      <c r="H5913" s="159"/>
      <c r="I5913" s="159"/>
      <c r="K5913" s="161"/>
      <c r="S5913" s="157"/>
    </row>
    <row r="5914" spans="1:19" s="158" customFormat="1" x14ac:dyDescent="0.2">
      <c r="A5914" s="157"/>
      <c r="E5914" s="159"/>
      <c r="F5914" s="159"/>
      <c r="G5914" s="160"/>
      <c r="H5914" s="159"/>
      <c r="I5914" s="159"/>
      <c r="K5914" s="161"/>
      <c r="S5914" s="157"/>
    </row>
    <row r="5915" spans="1:19" s="158" customFormat="1" x14ac:dyDescent="0.2">
      <c r="A5915" s="157"/>
      <c r="E5915" s="159"/>
      <c r="F5915" s="159"/>
      <c r="G5915" s="160"/>
      <c r="H5915" s="159"/>
      <c r="I5915" s="159"/>
      <c r="K5915" s="161"/>
      <c r="S5915" s="157"/>
    </row>
    <row r="5916" spans="1:19" s="158" customFormat="1" x14ac:dyDescent="0.2">
      <c r="A5916" s="157"/>
      <c r="E5916" s="159"/>
      <c r="F5916" s="159"/>
      <c r="G5916" s="160"/>
      <c r="H5916" s="159"/>
      <c r="I5916" s="159"/>
      <c r="K5916" s="161"/>
      <c r="S5916" s="157"/>
    </row>
    <row r="5917" spans="1:19" s="158" customFormat="1" x14ac:dyDescent="0.2">
      <c r="A5917" s="157"/>
      <c r="E5917" s="159"/>
      <c r="F5917" s="159"/>
      <c r="G5917" s="160"/>
      <c r="H5917" s="159"/>
      <c r="I5917" s="159"/>
      <c r="K5917" s="161"/>
      <c r="S5917" s="157"/>
    </row>
    <row r="5918" spans="1:19" s="158" customFormat="1" x14ac:dyDescent="0.2">
      <c r="A5918" s="157"/>
      <c r="E5918" s="159"/>
      <c r="F5918" s="159"/>
      <c r="G5918" s="160"/>
      <c r="H5918" s="159"/>
      <c r="I5918" s="159"/>
      <c r="K5918" s="161"/>
      <c r="S5918" s="157"/>
    </row>
    <row r="5919" spans="1:19" s="158" customFormat="1" x14ac:dyDescent="0.2">
      <c r="A5919" s="157"/>
      <c r="E5919" s="159"/>
      <c r="F5919" s="159"/>
      <c r="G5919" s="160"/>
      <c r="H5919" s="159"/>
      <c r="I5919" s="159"/>
      <c r="K5919" s="161"/>
      <c r="S5919" s="157"/>
    </row>
    <row r="5920" spans="1:19" s="158" customFormat="1" x14ac:dyDescent="0.2">
      <c r="A5920" s="157"/>
      <c r="E5920" s="159"/>
      <c r="F5920" s="159"/>
      <c r="G5920" s="160"/>
      <c r="H5920" s="159"/>
      <c r="I5920" s="159"/>
      <c r="K5920" s="161"/>
      <c r="S5920" s="157"/>
    </row>
    <row r="5921" spans="1:19" s="158" customFormat="1" x14ac:dyDescent="0.2">
      <c r="A5921" s="157"/>
      <c r="E5921" s="159"/>
      <c r="F5921" s="159"/>
      <c r="G5921" s="160"/>
      <c r="H5921" s="159"/>
      <c r="I5921" s="159"/>
      <c r="K5921" s="161"/>
      <c r="S5921" s="157"/>
    </row>
    <row r="5922" spans="1:19" s="158" customFormat="1" x14ac:dyDescent="0.2">
      <c r="A5922" s="157"/>
      <c r="E5922" s="159"/>
      <c r="F5922" s="159"/>
      <c r="G5922" s="160"/>
      <c r="H5922" s="159"/>
      <c r="I5922" s="159"/>
      <c r="K5922" s="161"/>
      <c r="S5922" s="157"/>
    </row>
    <row r="5923" spans="1:19" s="158" customFormat="1" x14ac:dyDescent="0.2">
      <c r="A5923" s="157"/>
      <c r="E5923" s="159"/>
      <c r="F5923" s="159"/>
      <c r="G5923" s="160"/>
      <c r="H5923" s="159"/>
      <c r="I5923" s="159"/>
      <c r="K5923" s="161"/>
      <c r="S5923" s="157"/>
    </row>
    <row r="5924" spans="1:19" s="158" customFormat="1" x14ac:dyDescent="0.2">
      <c r="A5924" s="157"/>
      <c r="E5924" s="159"/>
      <c r="F5924" s="159"/>
      <c r="G5924" s="160"/>
      <c r="H5924" s="159"/>
      <c r="I5924" s="159"/>
      <c r="K5924" s="161"/>
      <c r="S5924" s="157"/>
    </row>
    <row r="5925" spans="1:19" s="158" customFormat="1" x14ac:dyDescent="0.2">
      <c r="A5925" s="157"/>
      <c r="E5925" s="159"/>
      <c r="F5925" s="159"/>
      <c r="G5925" s="160"/>
      <c r="H5925" s="159"/>
      <c r="I5925" s="159"/>
      <c r="K5925" s="161"/>
      <c r="S5925" s="157"/>
    </row>
    <row r="5926" spans="1:19" s="158" customFormat="1" x14ac:dyDescent="0.2">
      <c r="A5926" s="157"/>
      <c r="E5926" s="159"/>
      <c r="F5926" s="159"/>
      <c r="G5926" s="160"/>
      <c r="H5926" s="159"/>
      <c r="I5926" s="159"/>
      <c r="K5926" s="161"/>
      <c r="S5926" s="157"/>
    </row>
    <row r="5927" spans="1:19" s="158" customFormat="1" x14ac:dyDescent="0.2">
      <c r="A5927" s="157"/>
      <c r="E5927" s="159"/>
      <c r="F5927" s="159"/>
      <c r="G5927" s="160"/>
      <c r="H5927" s="159"/>
      <c r="I5927" s="159"/>
      <c r="K5927" s="161"/>
      <c r="S5927" s="157"/>
    </row>
    <row r="5928" spans="1:19" s="158" customFormat="1" x14ac:dyDescent="0.2">
      <c r="A5928" s="157"/>
      <c r="E5928" s="159"/>
      <c r="F5928" s="159"/>
      <c r="G5928" s="160"/>
      <c r="H5928" s="159"/>
      <c r="I5928" s="159"/>
      <c r="K5928" s="161"/>
      <c r="S5928" s="157"/>
    </row>
    <row r="5929" spans="1:19" s="158" customFormat="1" x14ac:dyDescent="0.2">
      <c r="A5929" s="157"/>
      <c r="E5929" s="159"/>
      <c r="F5929" s="159"/>
      <c r="G5929" s="160"/>
      <c r="H5929" s="159"/>
      <c r="I5929" s="159"/>
      <c r="K5929" s="161"/>
      <c r="S5929" s="157"/>
    </row>
    <row r="5930" spans="1:19" s="158" customFormat="1" x14ac:dyDescent="0.2">
      <c r="A5930" s="157"/>
      <c r="E5930" s="159"/>
      <c r="F5930" s="159"/>
      <c r="G5930" s="160"/>
      <c r="H5930" s="159"/>
      <c r="I5930" s="159"/>
      <c r="K5930" s="161"/>
      <c r="S5930" s="157"/>
    </row>
    <row r="5931" spans="1:19" s="158" customFormat="1" x14ac:dyDescent="0.2">
      <c r="A5931" s="157"/>
      <c r="E5931" s="159"/>
      <c r="F5931" s="159"/>
      <c r="G5931" s="160"/>
      <c r="H5931" s="159"/>
      <c r="I5931" s="159"/>
      <c r="K5931" s="161"/>
      <c r="S5931" s="157"/>
    </row>
    <row r="5932" spans="1:19" s="158" customFormat="1" x14ac:dyDescent="0.2">
      <c r="A5932" s="157"/>
      <c r="E5932" s="159"/>
      <c r="F5932" s="159"/>
      <c r="G5932" s="160"/>
      <c r="H5932" s="159"/>
      <c r="I5932" s="159"/>
      <c r="K5932" s="161"/>
      <c r="S5932" s="157"/>
    </row>
    <row r="5933" spans="1:19" s="158" customFormat="1" x14ac:dyDescent="0.2">
      <c r="A5933" s="157"/>
      <c r="E5933" s="159"/>
      <c r="F5933" s="159"/>
      <c r="G5933" s="160"/>
      <c r="H5933" s="159"/>
      <c r="I5933" s="159"/>
      <c r="K5933" s="161"/>
      <c r="S5933" s="157"/>
    </row>
    <row r="5934" spans="1:19" s="158" customFormat="1" x14ac:dyDescent="0.2">
      <c r="A5934" s="157"/>
      <c r="E5934" s="159"/>
      <c r="F5934" s="159"/>
      <c r="G5934" s="160"/>
      <c r="H5934" s="159"/>
      <c r="I5934" s="159"/>
      <c r="K5934" s="161"/>
      <c r="S5934" s="157"/>
    </row>
    <row r="5935" spans="1:19" s="158" customFormat="1" x14ac:dyDescent="0.2">
      <c r="A5935" s="157"/>
      <c r="E5935" s="159"/>
      <c r="F5935" s="159"/>
      <c r="G5935" s="160"/>
      <c r="H5935" s="159"/>
      <c r="I5935" s="159"/>
      <c r="K5935" s="161"/>
      <c r="S5935" s="157"/>
    </row>
    <row r="5936" spans="1:19" s="158" customFormat="1" x14ac:dyDescent="0.2">
      <c r="A5936" s="157"/>
      <c r="E5936" s="159"/>
      <c r="F5936" s="159"/>
      <c r="G5936" s="160"/>
      <c r="H5936" s="159"/>
      <c r="I5936" s="159"/>
      <c r="K5936" s="161"/>
      <c r="S5936" s="157"/>
    </row>
    <row r="5937" spans="1:19" s="158" customFormat="1" x14ac:dyDescent="0.2">
      <c r="A5937" s="157"/>
      <c r="E5937" s="159"/>
      <c r="F5937" s="159"/>
      <c r="G5937" s="160"/>
      <c r="H5937" s="159"/>
      <c r="I5937" s="159"/>
      <c r="K5937" s="161"/>
      <c r="S5937" s="157"/>
    </row>
    <row r="5938" spans="1:19" s="158" customFormat="1" x14ac:dyDescent="0.2">
      <c r="A5938" s="157"/>
      <c r="E5938" s="159"/>
      <c r="F5938" s="159"/>
      <c r="G5938" s="160"/>
      <c r="H5938" s="159"/>
      <c r="I5938" s="159"/>
      <c r="K5938" s="161"/>
      <c r="S5938" s="157"/>
    </row>
    <row r="5939" spans="1:19" s="158" customFormat="1" x14ac:dyDescent="0.2">
      <c r="A5939" s="157"/>
      <c r="E5939" s="159"/>
      <c r="F5939" s="159"/>
      <c r="G5939" s="160"/>
      <c r="H5939" s="159"/>
      <c r="I5939" s="159"/>
      <c r="K5939" s="161"/>
      <c r="S5939" s="157"/>
    </row>
    <row r="5940" spans="1:19" s="158" customFormat="1" x14ac:dyDescent="0.2">
      <c r="A5940" s="157"/>
      <c r="E5940" s="159"/>
      <c r="F5940" s="159"/>
      <c r="G5940" s="160"/>
      <c r="H5940" s="159"/>
      <c r="I5940" s="159"/>
      <c r="K5940" s="161"/>
      <c r="S5940" s="157"/>
    </row>
    <row r="5941" spans="1:19" s="158" customFormat="1" x14ac:dyDescent="0.2">
      <c r="A5941" s="157"/>
      <c r="E5941" s="159"/>
      <c r="F5941" s="159"/>
      <c r="G5941" s="160"/>
      <c r="H5941" s="159"/>
      <c r="I5941" s="159"/>
      <c r="K5941" s="161"/>
      <c r="S5941" s="157"/>
    </row>
    <row r="5942" spans="1:19" s="158" customFormat="1" x14ac:dyDescent="0.2">
      <c r="A5942" s="157"/>
      <c r="E5942" s="159"/>
      <c r="F5942" s="159"/>
      <c r="G5942" s="160"/>
      <c r="H5942" s="159"/>
      <c r="I5942" s="159"/>
      <c r="K5942" s="161"/>
      <c r="S5942" s="157"/>
    </row>
    <row r="5943" spans="1:19" s="158" customFormat="1" x14ac:dyDescent="0.2">
      <c r="A5943" s="157"/>
      <c r="E5943" s="159"/>
      <c r="F5943" s="159"/>
      <c r="G5943" s="160"/>
      <c r="H5943" s="159"/>
      <c r="I5943" s="159"/>
      <c r="K5943" s="161"/>
      <c r="S5943" s="157"/>
    </row>
    <row r="5944" spans="1:19" s="158" customFormat="1" x14ac:dyDescent="0.2">
      <c r="A5944" s="157"/>
      <c r="E5944" s="159"/>
      <c r="F5944" s="159"/>
      <c r="G5944" s="160"/>
      <c r="H5944" s="159"/>
      <c r="I5944" s="159"/>
      <c r="K5944" s="161"/>
      <c r="S5944" s="157"/>
    </row>
    <row r="5945" spans="1:19" s="158" customFormat="1" x14ac:dyDescent="0.2">
      <c r="A5945" s="157"/>
      <c r="E5945" s="159"/>
      <c r="F5945" s="159"/>
      <c r="G5945" s="160"/>
      <c r="H5945" s="159"/>
      <c r="I5945" s="159"/>
      <c r="K5945" s="161"/>
      <c r="S5945" s="157"/>
    </row>
    <row r="5946" spans="1:19" s="158" customFormat="1" x14ac:dyDescent="0.2">
      <c r="A5946" s="157"/>
      <c r="E5946" s="159"/>
      <c r="F5946" s="159"/>
      <c r="G5946" s="160"/>
      <c r="H5946" s="159"/>
      <c r="I5946" s="159"/>
      <c r="K5946" s="161"/>
      <c r="S5946" s="157"/>
    </row>
    <row r="5947" spans="1:19" s="158" customFormat="1" x14ac:dyDescent="0.2">
      <c r="A5947" s="157"/>
      <c r="E5947" s="159"/>
      <c r="F5947" s="159"/>
      <c r="G5947" s="160"/>
      <c r="H5947" s="159"/>
      <c r="I5947" s="159"/>
      <c r="K5947" s="161"/>
      <c r="S5947" s="157"/>
    </row>
    <row r="5948" spans="1:19" s="158" customFormat="1" x14ac:dyDescent="0.2">
      <c r="A5948" s="157"/>
      <c r="E5948" s="159"/>
      <c r="F5948" s="159"/>
      <c r="G5948" s="160"/>
      <c r="H5948" s="159"/>
      <c r="I5948" s="159"/>
      <c r="K5948" s="161"/>
      <c r="S5948" s="157"/>
    </row>
    <row r="5949" spans="1:19" s="158" customFormat="1" x14ac:dyDescent="0.2">
      <c r="A5949" s="157"/>
      <c r="E5949" s="159"/>
      <c r="F5949" s="159"/>
      <c r="G5949" s="160"/>
      <c r="H5949" s="159"/>
      <c r="I5949" s="159"/>
      <c r="K5949" s="161"/>
      <c r="S5949" s="157"/>
    </row>
    <row r="5950" spans="1:19" s="158" customFormat="1" x14ac:dyDescent="0.2">
      <c r="A5950" s="157"/>
      <c r="E5950" s="159"/>
      <c r="F5950" s="159"/>
      <c r="G5950" s="160"/>
      <c r="H5950" s="159"/>
      <c r="I5950" s="159"/>
      <c r="K5950" s="161"/>
      <c r="S5950" s="157"/>
    </row>
    <row r="5951" spans="1:19" s="158" customFormat="1" x14ac:dyDescent="0.2">
      <c r="A5951" s="157"/>
      <c r="E5951" s="159"/>
      <c r="F5951" s="159"/>
      <c r="G5951" s="160"/>
      <c r="H5951" s="159"/>
      <c r="I5951" s="159"/>
      <c r="K5951" s="161"/>
      <c r="S5951" s="157"/>
    </row>
    <row r="5952" spans="1:19" s="158" customFormat="1" x14ac:dyDescent="0.2">
      <c r="A5952" s="157"/>
      <c r="E5952" s="159"/>
      <c r="F5952" s="159"/>
      <c r="G5952" s="160"/>
      <c r="H5952" s="159"/>
      <c r="I5952" s="159"/>
      <c r="K5952" s="161"/>
      <c r="S5952" s="157"/>
    </row>
    <row r="5953" spans="1:19" s="158" customFormat="1" x14ac:dyDescent="0.2">
      <c r="A5953" s="157"/>
      <c r="E5953" s="159"/>
      <c r="F5953" s="159"/>
      <c r="G5953" s="160"/>
      <c r="H5953" s="159"/>
      <c r="I5953" s="159"/>
      <c r="K5953" s="161"/>
      <c r="S5953" s="157"/>
    </row>
    <row r="5954" spans="1:19" s="158" customFormat="1" x14ac:dyDescent="0.2">
      <c r="A5954" s="157"/>
      <c r="E5954" s="159"/>
      <c r="F5954" s="159"/>
      <c r="G5954" s="160"/>
      <c r="H5954" s="159"/>
      <c r="I5954" s="159"/>
      <c r="K5954" s="161"/>
      <c r="S5954" s="157"/>
    </row>
    <row r="5955" spans="1:19" s="158" customFormat="1" x14ac:dyDescent="0.2">
      <c r="A5955" s="157"/>
      <c r="E5955" s="159"/>
      <c r="F5955" s="159"/>
      <c r="G5955" s="160"/>
      <c r="H5955" s="159"/>
      <c r="I5955" s="159"/>
      <c r="K5955" s="161"/>
      <c r="S5955" s="157"/>
    </row>
    <row r="5956" spans="1:19" s="158" customFormat="1" x14ac:dyDescent="0.2">
      <c r="A5956" s="157"/>
      <c r="E5956" s="159"/>
      <c r="F5956" s="159"/>
      <c r="G5956" s="160"/>
      <c r="H5956" s="159"/>
      <c r="I5956" s="159"/>
      <c r="K5956" s="161"/>
      <c r="S5956" s="157"/>
    </row>
    <row r="5957" spans="1:19" s="158" customFormat="1" x14ac:dyDescent="0.2">
      <c r="A5957" s="157"/>
      <c r="E5957" s="159"/>
      <c r="F5957" s="159"/>
      <c r="G5957" s="160"/>
      <c r="H5957" s="159"/>
      <c r="I5957" s="159"/>
      <c r="K5957" s="161"/>
      <c r="S5957" s="157"/>
    </row>
    <row r="5958" spans="1:19" s="158" customFormat="1" x14ac:dyDescent="0.2">
      <c r="A5958" s="157"/>
      <c r="E5958" s="159"/>
      <c r="F5958" s="159"/>
      <c r="G5958" s="160"/>
      <c r="H5958" s="159"/>
      <c r="I5958" s="159"/>
      <c r="K5958" s="161"/>
      <c r="S5958" s="157"/>
    </row>
    <row r="5959" spans="1:19" s="158" customFormat="1" x14ac:dyDescent="0.2">
      <c r="A5959" s="157"/>
      <c r="E5959" s="159"/>
      <c r="F5959" s="159"/>
      <c r="G5959" s="160"/>
      <c r="H5959" s="159"/>
      <c r="I5959" s="159"/>
      <c r="K5959" s="161"/>
      <c r="S5959" s="157"/>
    </row>
    <row r="5960" spans="1:19" s="158" customFormat="1" x14ac:dyDescent="0.2">
      <c r="A5960" s="157"/>
      <c r="E5960" s="159"/>
      <c r="F5960" s="159"/>
      <c r="G5960" s="160"/>
      <c r="H5960" s="159"/>
      <c r="I5960" s="159"/>
      <c r="K5960" s="161"/>
      <c r="S5960" s="157"/>
    </row>
    <row r="5961" spans="1:19" s="158" customFormat="1" x14ac:dyDescent="0.2">
      <c r="A5961" s="157"/>
      <c r="E5961" s="159"/>
      <c r="F5961" s="159"/>
      <c r="G5961" s="160"/>
      <c r="H5961" s="159"/>
      <c r="I5961" s="159"/>
      <c r="K5961" s="161"/>
      <c r="S5961" s="157"/>
    </row>
    <row r="5962" spans="1:19" s="158" customFormat="1" x14ac:dyDescent="0.2">
      <c r="A5962" s="157"/>
      <c r="E5962" s="159"/>
      <c r="F5962" s="159"/>
      <c r="G5962" s="160"/>
      <c r="H5962" s="159"/>
      <c r="I5962" s="159"/>
      <c r="K5962" s="161"/>
      <c r="S5962" s="157"/>
    </row>
    <row r="5963" spans="1:19" s="158" customFormat="1" x14ac:dyDescent="0.2">
      <c r="A5963" s="157"/>
      <c r="E5963" s="159"/>
      <c r="F5963" s="159"/>
      <c r="G5963" s="160"/>
      <c r="H5963" s="159"/>
      <c r="I5963" s="159"/>
      <c r="K5963" s="161"/>
      <c r="S5963" s="157"/>
    </row>
    <row r="5964" spans="1:19" s="158" customFormat="1" x14ac:dyDescent="0.2">
      <c r="A5964" s="157"/>
      <c r="E5964" s="159"/>
      <c r="F5964" s="159"/>
      <c r="G5964" s="160"/>
      <c r="H5964" s="159"/>
      <c r="I5964" s="159"/>
      <c r="K5964" s="161"/>
      <c r="S5964" s="157"/>
    </row>
    <row r="5965" spans="1:19" s="158" customFormat="1" x14ac:dyDescent="0.2">
      <c r="A5965" s="157"/>
      <c r="E5965" s="159"/>
      <c r="F5965" s="159"/>
      <c r="G5965" s="160"/>
      <c r="H5965" s="159"/>
      <c r="I5965" s="159"/>
      <c r="K5965" s="161"/>
      <c r="S5965" s="157"/>
    </row>
    <row r="5966" spans="1:19" s="158" customFormat="1" x14ac:dyDescent="0.2">
      <c r="A5966" s="157"/>
      <c r="E5966" s="159"/>
      <c r="F5966" s="159"/>
      <c r="G5966" s="160"/>
      <c r="H5966" s="159"/>
      <c r="I5966" s="159"/>
      <c r="K5966" s="161"/>
      <c r="S5966" s="157"/>
    </row>
    <row r="5967" spans="1:19" s="158" customFormat="1" x14ac:dyDescent="0.2">
      <c r="A5967" s="157"/>
      <c r="E5967" s="159"/>
      <c r="F5967" s="159"/>
      <c r="G5967" s="160"/>
      <c r="H5967" s="159"/>
      <c r="I5967" s="159"/>
      <c r="K5967" s="161"/>
      <c r="S5967" s="157"/>
    </row>
    <row r="5968" spans="1:19" s="158" customFormat="1" x14ac:dyDescent="0.2">
      <c r="A5968" s="157"/>
      <c r="E5968" s="159"/>
      <c r="F5968" s="159"/>
      <c r="G5968" s="160"/>
      <c r="H5968" s="159"/>
      <c r="I5968" s="159"/>
      <c r="K5968" s="161"/>
      <c r="S5968" s="157"/>
    </row>
    <row r="5969" spans="1:19" s="158" customFormat="1" x14ac:dyDescent="0.2">
      <c r="A5969" s="157"/>
      <c r="E5969" s="159"/>
      <c r="F5969" s="159"/>
      <c r="G5969" s="160"/>
      <c r="H5969" s="159"/>
      <c r="I5969" s="159"/>
      <c r="K5969" s="161"/>
      <c r="S5969" s="157"/>
    </row>
    <row r="5970" spans="1:19" s="158" customFormat="1" x14ac:dyDescent="0.2">
      <c r="A5970" s="157"/>
      <c r="E5970" s="159"/>
      <c r="F5970" s="159"/>
      <c r="G5970" s="160"/>
      <c r="H5970" s="159"/>
      <c r="I5970" s="159"/>
      <c r="K5970" s="161"/>
      <c r="S5970" s="157"/>
    </row>
    <row r="5971" spans="1:19" s="158" customFormat="1" x14ac:dyDescent="0.2">
      <c r="A5971" s="157"/>
      <c r="E5971" s="159"/>
      <c r="F5971" s="159"/>
      <c r="G5971" s="160"/>
      <c r="H5971" s="159"/>
      <c r="I5971" s="159"/>
      <c r="K5971" s="161"/>
      <c r="S5971" s="157"/>
    </row>
    <row r="5972" spans="1:19" s="158" customFormat="1" x14ac:dyDescent="0.2">
      <c r="A5972" s="157"/>
      <c r="E5972" s="159"/>
      <c r="F5972" s="159"/>
      <c r="G5972" s="160"/>
      <c r="H5972" s="159"/>
      <c r="I5972" s="159"/>
      <c r="K5972" s="161"/>
      <c r="S5972" s="157"/>
    </row>
    <row r="5973" spans="1:19" s="158" customFormat="1" x14ac:dyDescent="0.2">
      <c r="A5973" s="157"/>
      <c r="E5973" s="159"/>
      <c r="F5973" s="159"/>
      <c r="G5973" s="160"/>
      <c r="H5973" s="159"/>
      <c r="I5973" s="159"/>
      <c r="K5973" s="161"/>
      <c r="S5973" s="157"/>
    </row>
    <row r="5974" spans="1:19" s="158" customFormat="1" x14ac:dyDescent="0.2">
      <c r="A5974" s="157"/>
      <c r="E5974" s="159"/>
      <c r="F5974" s="159"/>
      <c r="G5974" s="160"/>
      <c r="H5974" s="159"/>
      <c r="I5974" s="159"/>
      <c r="K5974" s="161"/>
      <c r="S5974" s="157"/>
    </row>
    <row r="5975" spans="1:19" s="158" customFormat="1" x14ac:dyDescent="0.2">
      <c r="A5975" s="157"/>
      <c r="E5975" s="159"/>
      <c r="F5975" s="159"/>
      <c r="G5975" s="160"/>
      <c r="H5975" s="159"/>
      <c r="I5975" s="159"/>
      <c r="K5975" s="161"/>
      <c r="S5975" s="157"/>
    </row>
    <row r="5976" spans="1:19" s="158" customFormat="1" x14ac:dyDescent="0.2">
      <c r="A5976" s="157"/>
      <c r="E5976" s="159"/>
      <c r="F5976" s="159"/>
      <c r="G5976" s="160"/>
      <c r="H5976" s="159"/>
      <c r="I5976" s="159"/>
      <c r="K5976" s="161"/>
      <c r="S5976" s="157"/>
    </row>
    <row r="5977" spans="1:19" s="158" customFormat="1" x14ac:dyDescent="0.2">
      <c r="A5977" s="157"/>
      <c r="E5977" s="159"/>
      <c r="F5977" s="159"/>
      <c r="G5977" s="160"/>
      <c r="H5977" s="159"/>
      <c r="I5977" s="159"/>
      <c r="K5977" s="161"/>
      <c r="S5977" s="157"/>
    </row>
    <row r="5978" spans="1:19" s="158" customFormat="1" x14ac:dyDescent="0.2">
      <c r="A5978" s="157"/>
      <c r="E5978" s="159"/>
      <c r="F5978" s="159"/>
      <c r="G5978" s="160"/>
      <c r="H5978" s="159"/>
      <c r="I5978" s="159"/>
      <c r="K5978" s="161"/>
      <c r="S5978" s="157"/>
    </row>
    <row r="5979" spans="1:19" s="158" customFormat="1" x14ac:dyDescent="0.2">
      <c r="A5979" s="157"/>
      <c r="E5979" s="159"/>
      <c r="F5979" s="159"/>
      <c r="G5979" s="160"/>
      <c r="H5979" s="159"/>
      <c r="I5979" s="159"/>
      <c r="K5979" s="161"/>
      <c r="S5979" s="157"/>
    </row>
    <row r="5980" spans="1:19" s="158" customFormat="1" x14ac:dyDescent="0.2">
      <c r="A5980" s="157"/>
      <c r="E5980" s="159"/>
      <c r="F5980" s="159"/>
      <c r="G5980" s="160"/>
      <c r="H5980" s="159"/>
      <c r="I5980" s="159"/>
      <c r="K5980" s="161"/>
      <c r="S5980" s="157"/>
    </row>
    <row r="5981" spans="1:19" s="158" customFormat="1" x14ac:dyDescent="0.2">
      <c r="A5981" s="157"/>
      <c r="E5981" s="159"/>
      <c r="F5981" s="159"/>
      <c r="G5981" s="160"/>
      <c r="H5981" s="159"/>
      <c r="I5981" s="159"/>
      <c r="K5981" s="161"/>
      <c r="S5981" s="157"/>
    </row>
    <row r="5982" spans="1:19" s="158" customFormat="1" x14ac:dyDescent="0.2">
      <c r="A5982" s="157"/>
      <c r="E5982" s="159"/>
      <c r="F5982" s="159"/>
      <c r="G5982" s="160"/>
      <c r="H5982" s="159"/>
      <c r="I5982" s="159"/>
      <c r="K5982" s="161"/>
      <c r="S5982" s="157"/>
    </row>
    <row r="5983" spans="1:19" s="158" customFormat="1" x14ac:dyDescent="0.2">
      <c r="A5983" s="157"/>
      <c r="E5983" s="159"/>
      <c r="F5983" s="159"/>
      <c r="G5983" s="160"/>
      <c r="H5983" s="159"/>
      <c r="I5983" s="159"/>
      <c r="K5983" s="161"/>
      <c r="S5983" s="157"/>
    </row>
    <row r="5984" spans="1:19" s="158" customFormat="1" x14ac:dyDescent="0.2">
      <c r="A5984" s="157"/>
      <c r="E5984" s="159"/>
      <c r="F5984" s="159"/>
      <c r="G5984" s="160"/>
      <c r="H5984" s="159"/>
      <c r="I5984" s="159"/>
      <c r="K5984" s="161"/>
      <c r="S5984" s="157"/>
    </row>
    <row r="5985" spans="1:19" s="158" customFormat="1" x14ac:dyDescent="0.2">
      <c r="A5985" s="157"/>
      <c r="E5985" s="159"/>
      <c r="F5985" s="159"/>
      <c r="G5985" s="160"/>
      <c r="H5985" s="159"/>
      <c r="I5985" s="159"/>
      <c r="K5985" s="161"/>
      <c r="S5985" s="157"/>
    </row>
    <row r="5986" spans="1:19" s="158" customFormat="1" x14ac:dyDescent="0.2">
      <c r="A5986" s="157"/>
      <c r="E5986" s="159"/>
      <c r="F5986" s="159"/>
      <c r="G5986" s="160"/>
      <c r="H5986" s="159"/>
      <c r="I5986" s="159"/>
      <c r="K5986" s="161"/>
      <c r="S5986" s="157"/>
    </row>
    <row r="5987" spans="1:19" s="158" customFormat="1" x14ac:dyDescent="0.2">
      <c r="A5987" s="157"/>
      <c r="E5987" s="159"/>
      <c r="F5987" s="159"/>
      <c r="G5987" s="160"/>
      <c r="H5987" s="159"/>
      <c r="I5987" s="159"/>
      <c r="K5987" s="161"/>
      <c r="S5987" s="157"/>
    </row>
    <row r="5988" spans="1:19" s="158" customFormat="1" x14ac:dyDescent="0.2">
      <c r="A5988" s="157"/>
      <c r="E5988" s="159"/>
      <c r="F5988" s="159"/>
      <c r="G5988" s="160"/>
      <c r="H5988" s="159"/>
      <c r="I5988" s="159"/>
      <c r="K5988" s="161"/>
      <c r="S5988" s="157"/>
    </row>
    <row r="5989" spans="1:19" s="158" customFormat="1" x14ac:dyDescent="0.2">
      <c r="A5989" s="157"/>
      <c r="E5989" s="159"/>
      <c r="F5989" s="159"/>
      <c r="G5989" s="160"/>
      <c r="H5989" s="159"/>
      <c r="I5989" s="159"/>
      <c r="K5989" s="161"/>
      <c r="S5989" s="157"/>
    </row>
    <row r="5990" spans="1:19" s="158" customFormat="1" x14ac:dyDescent="0.2">
      <c r="A5990" s="157"/>
      <c r="E5990" s="159"/>
      <c r="F5990" s="159"/>
      <c r="G5990" s="160"/>
      <c r="H5990" s="159"/>
      <c r="I5990" s="159"/>
      <c r="K5990" s="161"/>
      <c r="S5990" s="157"/>
    </row>
    <row r="5991" spans="1:19" s="158" customFormat="1" x14ac:dyDescent="0.2">
      <c r="A5991" s="157"/>
      <c r="E5991" s="159"/>
      <c r="F5991" s="159"/>
      <c r="G5991" s="160"/>
      <c r="H5991" s="159"/>
      <c r="I5991" s="159"/>
      <c r="K5991" s="161"/>
      <c r="S5991" s="157"/>
    </row>
    <row r="5992" spans="1:19" s="158" customFormat="1" x14ac:dyDescent="0.2">
      <c r="A5992" s="157"/>
      <c r="E5992" s="159"/>
      <c r="F5992" s="159"/>
      <c r="G5992" s="160"/>
      <c r="H5992" s="159"/>
      <c r="I5992" s="159"/>
      <c r="K5992" s="161"/>
      <c r="S5992" s="157"/>
    </row>
    <row r="5993" spans="1:19" s="158" customFormat="1" x14ac:dyDescent="0.2">
      <c r="A5993" s="157"/>
      <c r="E5993" s="159"/>
      <c r="F5993" s="159"/>
      <c r="G5993" s="160"/>
      <c r="H5993" s="159"/>
      <c r="I5993" s="159"/>
      <c r="K5993" s="161"/>
      <c r="S5993" s="157"/>
    </row>
    <row r="5994" spans="1:19" s="158" customFormat="1" x14ac:dyDescent="0.2">
      <c r="A5994" s="157"/>
      <c r="E5994" s="159"/>
      <c r="F5994" s="159"/>
      <c r="G5994" s="160"/>
      <c r="H5994" s="159"/>
      <c r="I5994" s="159"/>
      <c r="K5994" s="161"/>
      <c r="S5994" s="157"/>
    </row>
    <row r="5995" spans="1:19" s="158" customFormat="1" x14ac:dyDescent="0.2">
      <c r="A5995" s="157"/>
      <c r="E5995" s="159"/>
      <c r="F5995" s="159"/>
      <c r="G5995" s="160"/>
      <c r="H5995" s="159"/>
      <c r="I5995" s="159"/>
      <c r="K5995" s="161"/>
      <c r="S5995" s="157"/>
    </row>
    <row r="5996" spans="1:19" s="158" customFormat="1" x14ac:dyDescent="0.2">
      <c r="A5996" s="157"/>
      <c r="E5996" s="159"/>
      <c r="F5996" s="159"/>
      <c r="G5996" s="160"/>
      <c r="H5996" s="159"/>
      <c r="I5996" s="159"/>
      <c r="K5996" s="161"/>
      <c r="S5996" s="157"/>
    </row>
    <row r="5997" spans="1:19" s="158" customFormat="1" x14ac:dyDescent="0.2">
      <c r="A5997" s="157"/>
      <c r="E5997" s="159"/>
      <c r="F5997" s="159"/>
      <c r="G5997" s="160"/>
      <c r="H5997" s="159"/>
      <c r="I5997" s="159"/>
      <c r="K5997" s="161"/>
      <c r="S5997" s="157"/>
    </row>
    <row r="5998" spans="1:19" s="158" customFormat="1" x14ac:dyDescent="0.2">
      <c r="A5998" s="157"/>
      <c r="E5998" s="159"/>
      <c r="F5998" s="159"/>
      <c r="G5998" s="160"/>
      <c r="H5998" s="159"/>
      <c r="I5998" s="159"/>
      <c r="K5998" s="161"/>
      <c r="S5998" s="157"/>
    </row>
    <row r="5999" spans="1:19" s="158" customFormat="1" x14ac:dyDescent="0.2">
      <c r="A5999" s="157"/>
      <c r="E5999" s="159"/>
      <c r="F5999" s="159"/>
      <c r="G5999" s="160"/>
      <c r="H5999" s="159"/>
      <c r="I5999" s="159"/>
      <c r="K5999" s="161"/>
      <c r="S5999" s="157"/>
    </row>
    <row r="6000" spans="1:19" s="158" customFormat="1" x14ac:dyDescent="0.2">
      <c r="A6000" s="157"/>
      <c r="E6000" s="159"/>
      <c r="F6000" s="159"/>
      <c r="G6000" s="160"/>
      <c r="H6000" s="159"/>
      <c r="I6000" s="159"/>
      <c r="K6000" s="161"/>
      <c r="S6000" s="157"/>
    </row>
    <row r="6001" spans="1:19" s="158" customFormat="1" x14ac:dyDescent="0.2">
      <c r="A6001" s="157"/>
      <c r="E6001" s="159"/>
      <c r="F6001" s="159"/>
      <c r="G6001" s="160"/>
      <c r="H6001" s="159"/>
      <c r="I6001" s="159"/>
      <c r="K6001" s="161"/>
      <c r="S6001" s="157"/>
    </row>
    <row r="6002" spans="1:19" s="158" customFormat="1" x14ac:dyDescent="0.2">
      <c r="A6002" s="157"/>
      <c r="E6002" s="159"/>
      <c r="F6002" s="159"/>
      <c r="G6002" s="160"/>
      <c r="H6002" s="159"/>
      <c r="I6002" s="159"/>
      <c r="K6002" s="161"/>
      <c r="S6002" s="157"/>
    </row>
    <row r="6003" spans="1:19" s="158" customFormat="1" x14ac:dyDescent="0.2">
      <c r="A6003" s="157"/>
      <c r="E6003" s="159"/>
      <c r="F6003" s="159"/>
      <c r="G6003" s="160"/>
      <c r="H6003" s="159"/>
      <c r="I6003" s="159"/>
      <c r="K6003" s="161"/>
      <c r="S6003" s="157"/>
    </row>
    <row r="6004" spans="1:19" s="158" customFormat="1" x14ac:dyDescent="0.2">
      <c r="A6004" s="157"/>
      <c r="E6004" s="159"/>
      <c r="F6004" s="159"/>
      <c r="G6004" s="160"/>
      <c r="H6004" s="159"/>
      <c r="I6004" s="159"/>
      <c r="K6004" s="161"/>
      <c r="S6004" s="157"/>
    </row>
    <row r="6005" spans="1:19" s="158" customFormat="1" x14ac:dyDescent="0.2">
      <c r="A6005" s="157"/>
      <c r="E6005" s="159"/>
      <c r="F6005" s="159"/>
      <c r="G6005" s="160"/>
      <c r="H6005" s="159"/>
      <c r="I6005" s="159"/>
      <c r="K6005" s="161"/>
      <c r="S6005" s="157"/>
    </row>
    <row r="6006" spans="1:19" s="158" customFormat="1" x14ac:dyDescent="0.2">
      <c r="A6006" s="157"/>
      <c r="E6006" s="159"/>
      <c r="F6006" s="159"/>
      <c r="G6006" s="160"/>
      <c r="H6006" s="159"/>
      <c r="I6006" s="159"/>
      <c r="K6006" s="161"/>
      <c r="S6006" s="157"/>
    </row>
    <row r="6007" spans="1:19" s="158" customFormat="1" x14ac:dyDescent="0.2">
      <c r="A6007" s="157"/>
      <c r="E6007" s="159"/>
      <c r="F6007" s="159"/>
      <c r="G6007" s="160"/>
      <c r="H6007" s="159"/>
      <c r="I6007" s="159"/>
      <c r="K6007" s="161"/>
      <c r="S6007" s="157"/>
    </row>
    <row r="6008" spans="1:19" s="158" customFormat="1" x14ac:dyDescent="0.2">
      <c r="A6008" s="157"/>
      <c r="E6008" s="159"/>
      <c r="F6008" s="159"/>
      <c r="G6008" s="160"/>
      <c r="H6008" s="159"/>
      <c r="I6008" s="159"/>
      <c r="K6008" s="161"/>
      <c r="S6008" s="157"/>
    </row>
    <row r="6009" spans="1:19" s="158" customFormat="1" x14ac:dyDescent="0.2">
      <c r="A6009" s="157"/>
      <c r="E6009" s="159"/>
      <c r="F6009" s="159"/>
      <c r="G6009" s="160"/>
      <c r="H6009" s="159"/>
      <c r="I6009" s="159"/>
      <c r="K6009" s="161"/>
      <c r="S6009" s="157"/>
    </row>
    <row r="6010" spans="1:19" s="158" customFormat="1" x14ac:dyDescent="0.2">
      <c r="A6010" s="157"/>
      <c r="E6010" s="159"/>
      <c r="F6010" s="159"/>
      <c r="G6010" s="160"/>
      <c r="H6010" s="159"/>
      <c r="I6010" s="159"/>
      <c r="K6010" s="161"/>
      <c r="S6010" s="157"/>
    </row>
    <row r="6011" spans="1:19" s="158" customFormat="1" x14ac:dyDescent="0.2">
      <c r="A6011" s="157"/>
      <c r="E6011" s="159"/>
      <c r="F6011" s="159"/>
      <c r="G6011" s="160"/>
      <c r="H6011" s="159"/>
      <c r="I6011" s="159"/>
      <c r="K6011" s="161"/>
      <c r="S6011" s="157"/>
    </row>
    <row r="6012" spans="1:19" s="158" customFormat="1" x14ac:dyDescent="0.2">
      <c r="A6012" s="157"/>
      <c r="E6012" s="159"/>
      <c r="F6012" s="159"/>
      <c r="G6012" s="160"/>
      <c r="H6012" s="159"/>
      <c r="I6012" s="159"/>
      <c r="K6012" s="161"/>
      <c r="S6012" s="157"/>
    </row>
    <row r="6013" spans="1:19" s="158" customFormat="1" x14ac:dyDescent="0.2">
      <c r="A6013" s="157"/>
      <c r="E6013" s="159"/>
      <c r="F6013" s="159"/>
      <c r="G6013" s="160"/>
      <c r="H6013" s="159"/>
      <c r="I6013" s="159"/>
      <c r="K6013" s="161"/>
      <c r="S6013" s="157"/>
    </row>
    <row r="6014" spans="1:19" s="158" customFormat="1" x14ac:dyDescent="0.2">
      <c r="A6014" s="157"/>
      <c r="E6014" s="159"/>
      <c r="F6014" s="159"/>
      <c r="G6014" s="160"/>
      <c r="H6014" s="159"/>
      <c r="I6014" s="159"/>
      <c r="K6014" s="161"/>
      <c r="S6014" s="157"/>
    </row>
    <row r="6015" spans="1:19" s="158" customFormat="1" x14ac:dyDescent="0.2">
      <c r="A6015" s="157"/>
      <c r="E6015" s="159"/>
      <c r="F6015" s="159"/>
      <c r="G6015" s="160"/>
      <c r="H6015" s="159"/>
      <c r="I6015" s="159"/>
      <c r="K6015" s="161"/>
      <c r="S6015" s="157"/>
    </row>
    <row r="6016" spans="1:19" s="158" customFormat="1" x14ac:dyDescent="0.2">
      <c r="A6016" s="157"/>
      <c r="E6016" s="159"/>
      <c r="F6016" s="159"/>
      <c r="G6016" s="160"/>
      <c r="H6016" s="159"/>
      <c r="I6016" s="159"/>
      <c r="K6016" s="161"/>
      <c r="S6016" s="157"/>
    </row>
    <row r="6017" spans="1:19" s="158" customFormat="1" x14ac:dyDescent="0.2">
      <c r="A6017" s="157"/>
      <c r="E6017" s="159"/>
      <c r="F6017" s="159"/>
      <c r="G6017" s="160"/>
      <c r="H6017" s="159"/>
      <c r="I6017" s="159"/>
      <c r="K6017" s="161"/>
      <c r="S6017" s="157"/>
    </row>
    <row r="6018" spans="1:19" s="158" customFormat="1" x14ac:dyDescent="0.2">
      <c r="A6018" s="157"/>
      <c r="E6018" s="159"/>
      <c r="F6018" s="159"/>
      <c r="G6018" s="160"/>
      <c r="H6018" s="159"/>
      <c r="I6018" s="159"/>
      <c r="K6018" s="161"/>
      <c r="S6018" s="157"/>
    </row>
    <row r="6019" spans="1:19" s="158" customFormat="1" x14ac:dyDescent="0.2">
      <c r="A6019" s="157"/>
      <c r="E6019" s="159"/>
      <c r="F6019" s="159"/>
      <c r="G6019" s="160"/>
      <c r="H6019" s="159"/>
      <c r="I6019" s="159"/>
      <c r="K6019" s="161"/>
      <c r="S6019" s="157"/>
    </row>
    <row r="6020" spans="1:19" s="158" customFormat="1" x14ac:dyDescent="0.2">
      <c r="A6020" s="157"/>
      <c r="E6020" s="159"/>
      <c r="F6020" s="159"/>
      <c r="G6020" s="160"/>
      <c r="H6020" s="159"/>
      <c r="I6020" s="159"/>
      <c r="K6020" s="161"/>
      <c r="S6020" s="157"/>
    </row>
    <row r="6021" spans="1:19" s="158" customFormat="1" x14ac:dyDescent="0.2">
      <c r="A6021" s="157"/>
      <c r="E6021" s="159"/>
      <c r="F6021" s="159"/>
      <c r="G6021" s="160"/>
      <c r="H6021" s="159"/>
      <c r="I6021" s="159"/>
      <c r="K6021" s="161"/>
      <c r="S6021" s="157"/>
    </row>
    <row r="6022" spans="1:19" s="158" customFormat="1" x14ac:dyDescent="0.2">
      <c r="A6022" s="157"/>
      <c r="E6022" s="159"/>
      <c r="F6022" s="159"/>
      <c r="G6022" s="160"/>
      <c r="H6022" s="159"/>
      <c r="I6022" s="159"/>
      <c r="K6022" s="161"/>
      <c r="S6022" s="157"/>
    </row>
    <row r="6023" spans="1:19" s="158" customFormat="1" x14ac:dyDescent="0.2">
      <c r="A6023" s="157"/>
      <c r="E6023" s="159"/>
      <c r="F6023" s="159"/>
      <c r="G6023" s="160"/>
      <c r="H6023" s="159"/>
      <c r="I6023" s="159"/>
      <c r="K6023" s="161"/>
      <c r="S6023" s="157"/>
    </row>
    <row r="6024" spans="1:19" s="158" customFormat="1" x14ac:dyDescent="0.2">
      <c r="A6024" s="157"/>
      <c r="E6024" s="159"/>
      <c r="F6024" s="159"/>
      <c r="G6024" s="160"/>
      <c r="H6024" s="159"/>
      <c r="I6024" s="159"/>
      <c r="K6024" s="161"/>
      <c r="S6024" s="157"/>
    </row>
    <row r="6025" spans="1:19" s="158" customFormat="1" x14ac:dyDescent="0.2">
      <c r="A6025" s="157"/>
      <c r="E6025" s="159"/>
      <c r="F6025" s="159"/>
      <c r="G6025" s="160"/>
      <c r="H6025" s="159"/>
      <c r="I6025" s="159"/>
      <c r="K6025" s="161"/>
      <c r="S6025" s="157"/>
    </row>
    <row r="6026" spans="1:19" s="158" customFormat="1" x14ac:dyDescent="0.2">
      <c r="A6026" s="157"/>
      <c r="E6026" s="159"/>
      <c r="F6026" s="159"/>
      <c r="G6026" s="160"/>
      <c r="H6026" s="159"/>
      <c r="I6026" s="159"/>
      <c r="K6026" s="161"/>
      <c r="S6026" s="157"/>
    </row>
    <row r="6027" spans="1:19" s="158" customFormat="1" x14ac:dyDescent="0.2">
      <c r="A6027" s="157"/>
      <c r="E6027" s="159"/>
      <c r="F6027" s="159"/>
      <c r="G6027" s="160"/>
      <c r="H6027" s="159"/>
      <c r="I6027" s="159"/>
      <c r="K6027" s="161"/>
      <c r="S6027" s="157"/>
    </row>
    <row r="6028" spans="1:19" s="158" customFormat="1" x14ac:dyDescent="0.2">
      <c r="A6028" s="157"/>
      <c r="E6028" s="159"/>
      <c r="F6028" s="159"/>
      <c r="G6028" s="160"/>
      <c r="H6028" s="159"/>
      <c r="I6028" s="159"/>
      <c r="K6028" s="161"/>
      <c r="S6028" s="157"/>
    </row>
    <row r="6029" spans="1:19" s="158" customFormat="1" x14ac:dyDescent="0.2">
      <c r="A6029" s="157"/>
      <c r="E6029" s="159"/>
      <c r="F6029" s="159"/>
      <c r="G6029" s="160"/>
      <c r="H6029" s="159"/>
      <c r="I6029" s="159"/>
      <c r="K6029" s="161"/>
      <c r="S6029" s="157"/>
    </row>
    <row r="6030" spans="1:19" s="158" customFormat="1" x14ac:dyDescent="0.2">
      <c r="A6030" s="157"/>
      <c r="E6030" s="159"/>
      <c r="F6030" s="159"/>
      <c r="G6030" s="160"/>
      <c r="H6030" s="159"/>
      <c r="I6030" s="159"/>
      <c r="K6030" s="161"/>
      <c r="S6030" s="157"/>
    </row>
    <row r="6031" spans="1:19" s="158" customFormat="1" x14ac:dyDescent="0.2">
      <c r="A6031" s="157"/>
      <c r="E6031" s="159"/>
      <c r="F6031" s="159"/>
      <c r="G6031" s="160"/>
      <c r="H6031" s="159"/>
      <c r="I6031" s="159"/>
      <c r="K6031" s="161"/>
      <c r="S6031" s="157"/>
    </row>
    <row r="6032" spans="1:19" s="158" customFormat="1" x14ac:dyDescent="0.2">
      <c r="A6032" s="157"/>
      <c r="E6032" s="159"/>
      <c r="F6032" s="159"/>
      <c r="G6032" s="160"/>
      <c r="H6032" s="159"/>
      <c r="I6032" s="159"/>
      <c r="K6032" s="161"/>
      <c r="S6032" s="157"/>
    </row>
    <row r="6033" spans="1:19" s="158" customFormat="1" x14ac:dyDescent="0.2">
      <c r="A6033" s="157"/>
      <c r="E6033" s="159"/>
      <c r="F6033" s="159"/>
      <c r="G6033" s="160"/>
      <c r="H6033" s="159"/>
      <c r="I6033" s="159"/>
      <c r="K6033" s="161"/>
      <c r="S6033" s="157"/>
    </row>
    <row r="6034" spans="1:19" s="158" customFormat="1" x14ac:dyDescent="0.2">
      <c r="A6034" s="157"/>
      <c r="E6034" s="159"/>
      <c r="F6034" s="159"/>
      <c r="G6034" s="160"/>
      <c r="H6034" s="159"/>
      <c r="I6034" s="159"/>
      <c r="K6034" s="161"/>
      <c r="S6034" s="157"/>
    </row>
    <row r="6035" spans="1:19" s="158" customFormat="1" x14ac:dyDescent="0.2">
      <c r="A6035" s="157"/>
      <c r="E6035" s="159"/>
      <c r="F6035" s="159"/>
      <c r="G6035" s="160"/>
      <c r="H6035" s="159"/>
      <c r="I6035" s="159"/>
      <c r="K6035" s="161"/>
      <c r="S6035" s="157"/>
    </row>
    <row r="6036" spans="1:19" s="158" customFormat="1" x14ac:dyDescent="0.2">
      <c r="A6036" s="157"/>
      <c r="E6036" s="159"/>
      <c r="F6036" s="159"/>
      <c r="G6036" s="160"/>
      <c r="H6036" s="159"/>
      <c r="I6036" s="159"/>
      <c r="K6036" s="161"/>
      <c r="S6036" s="157"/>
    </row>
    <row r="6037" spans="1:19" s="158" customFormat="1" x14ac:dyDescent="0.2">
      <c r="A6037" s="157"/>
      <c r="E6037" s="159"/>
      <c r="F6037" s="159"/>
      <c r="G6037" s="160"/>
      <c r="H6037" s="159"/>
      <c r="I6037" s="159"/>
      <c r="K6037" s="161"/>
      <c r="S6037" s="157"/>
    </row>
    <row r="6038" spans="1:19" s="158" customFormat="1" x14ac:dyDescent="0.2">
      <c r="A6038" s="157"/>
      <c r="E6038" s="159"/>
      <c r="F6038" s="159"/>
      <c r="G6038" s="160"/>
      <c r="H6038" s="159"/>
      <c r="I6038" s="159"/>
      <c r="K6038" s="161"/>
      <c r="S6038" s="157"/>
    </row>
    <row r="6039" spans="1:19" s="158" customFormat="1" x14ac:dyDescent="0.2">
      <c r="A6039" s="157"/>
      <c r="E6039" s="159"/>
      <c r="F6039" s="159"/>
      <c r="G6039" s="160"/>
      <c r="H6039" s="159"/>
      <c r="I6039" s="159"/>
      <c r="K6039" s="161"/>
      <c r="S6039" s="157"/>
    </row>
    <row r="6040" spans="1:19" s="158" customFormat="1" x14ac:dyDescent="0.2">
      <c r="A6040" s="157"/>
      <c r="E6040" s="159"/>
      <c r="F6040" s="159"/>
      <c r="G6040" s="160"/>
      <c r="H6040" s="159"/>
      <c r="I6040" s="159"/>
      <c r="K6040" s="161"/>
      <c r="S6040" s="157"/>
    </row>
    <row r="6041" spans="1:19" s="158" customFormat="1" x14ac:dyDescent="0.2">
      <c r="A6041" s="157"/>
      <c r="E6041" s="159"/>
      <c r="F6041" s="159"/>
      <c r="G6041" s="160"/>
      <c r="H6041" s="159"/>
      <c r="I6041" s="159"/>
      <c r="K6041" s="161"/>
      <c r="S6041" s="157"/>
    </row>
    <row r="6042" spans="1:19" s="158" customFormat="1" x14ac:dyDescent="0.2">
      <c r="A6042" s="157"/>
      <c r="E6042" s="159"/>
      <c r="F6042" s="159"/>
      <c r="G6042" s="160"/>
      <c r="H6042" s="159"/>
      <c r="I6042" s="159"/>
      <c r="K6042" s="161"/>
      <c r="S6042" s="157"/>
    </row>
    <row r="6043" spans="1:19" s="158" customFormat="1" x14ac:dyDescent="0.2">
      <c r="A6043" s="157"/>
      <c r="E6043" s="159"/>
      <c r="F6043" s="159"/>
      <c r="G6043" s="160"/>
      <c r="H6043" s="159"/>
      <c r="I6043" s="159"/>
      <c r="K6043" s="161"/>
      <c r="S6043" s="157"/>
    </row>
    <row r="6044" spans="1:19" s="158" customFormat="1" x14ac:dyDescent="0.2">
      <c r="A6044" s="157"/>
      <c r="E6044" s="159"/>
      <c r="F6044" s="159"/>
      <c r="G6044" s="160"/>
      <c r="H6044" s="159"/>
      <c r="I6044" s="159"/>
      <c r="K6044" s="161"/>
      <c r="S6044" s="157"/>
    </row>
    <row r="6045" spans="1:19" s="158" customFormat="1" x14ac:dyDescent="0.2">
      <c r="A6045" s="157"/>
      <c r="E6045" s="159"/>
      <c r="F6045" s="159"/>
      <c r="G6045" s="160"/>
      <c r="H6045" s="159"/>
      <c r="I6045" s="159"/>
      <c r="K6045" s="161"/>
      <c r="S6045" s="157"/>
    </row>
    <row r="6046" spans="1:19" s="158" customFormat="1" x14ac:dyDescent="0.2">
      <c r="A6046" s="157"/>
      <c r="E6046" s="159"/>
      <c r="F6046" s="159"/>
      <c r="G6046" s="160"/>
      <c r="H6046" s="159"/>
      <c r="I6046" s="159"/>
      <c r="K6046" s="161"/>
      <c r="S6046" s="157"/>
    </row>
    <row r="6047" spans="1:19" s="158" customFormat="1" x14ac:dyDescent="0.2">
      <c r="A6047" s="157"/>
      <c r="E6047" s="159"/>
      <c r="F6047" s="159"/>
      <c r="G6047" s="160"/>
      <c r="H6047" s="159"/>
      <c r="I6047" s="159"/>
      <c r="K6047" s="161"/>
      <c r="S6047" s="157"/>
    </row>
    <row r="6048" spans="1:19" s="158" customFormat="1" x14ac:dyDescent="0.2">
      <c r="A6048" s="157"/>
      <c r="E6048" s="159"/>
      <c r="F6048" s="159"/>
      <c r="G6048" s="160"/>
      <c r="H6048" s="159"/>
      <c r="I6048" s="159"/>
      <c r="K6048" s="161"/>
      <c r="S6048" s="157"/>
    </row>
    <row r="6049" spans="1:19" s="158" customFormat="1" x14ac:dyDescent="0.2">
      <c r="A6049" s="157"/>
      <c r="E6049" s="159"/>
      <c r="F6049" s="159"/>
      <c r="G6049" s="160"/>
      <c r="H6049" s="159"/>
      <c r="I6049" s="159"/>
      <c r="K6049" s="161"/>
      <c r="S6049" s="157"/>
    </row>
    <row r="6050" spans="1:19" s="158" customFormat="1" x14ac:dyDescent="0.2">
      <c r="A6050" s="157"/>
      <c r="E6050" s="159"/>
      <c r="F6050" s="159"/>
      <c r="G6050" s="160"/>
      <c r="H6050" s="159"/>
      <c r="I6050" s="159"/>
      <c r="K6050" s="161"/>
      <c r="S6050" s="157"/>
    </row>
    <row r="6051" spans="1:19" s="158" customFormat="1" x14ac:dyDescent="0.2">
      <c r="A6051" s="157"/>
      <c r="E6051" s="159"/>
      <c r="F6051" s="159"/>
      <c r="G6051" s="160"/>
      <c r="H6051" s="159"/>
      <c r="I6051" s="159"/>
      <c r="K6051" s="161"/>
      <c r="S6051" s="157"/>
    </row>
    <row r="6052" spans="1:19" s="158" customFormat="1" x14ac:dyDescent="0.2">
      <c r="A6052" s="157"/>
      <c r="E6052" s="159"/>
      <c r="F6052" s="159"/>
      <c r="G6052" s="160"/>
      <c r="H6052" s="159"/>
      <c r="I6052" s="159"/>
      <c r="K6052" s="161"/>
      <c r="S6052" s="157"/>
    </row>
    <row r="6053" spans="1:19" s="158" customFormat="1" x14ac:dyDescent="0.2">
      <c r="A6053" s="157"/>
      <c r="E6053" s="159"/>
      <c r="F6053" s="159"/>
      <c r="G6053" s="160"/>
      <c r="H6053" s="159"/>
      <c r="I6053" s="159"/>
      <c r="K6053" s="161"/>
      <c r="S6053" s="157"/>
    </row>
    <row r="6054" spans="1:19" s="158" customFormat="1" x14ac:dyDescent="0.2">
      <c r="A6054" s="157"/>
      <c r="E6054" s="159"/>
      <c r="F6054" s="159"/>
      <c r="G6054" s="160"/>
      <c r="H6054" s="159"/>
      <c r="I6054" s="159"/>
      <c r="K6054" s="161"/>
      <c r="S6054" s="157"/>
    </row>
    <row r="6055" spans="1:19" s="158" customFormat="1" x14ac:dyDescent="0.2">
      <c r="A6055" s="157"/>
      <c r="E6055" s="159"/>
      <c r="F6055" s="159"/>
      <c r="G6055" s="160"/>
      <c r="H6055" s="159"/>
      <c r="I6055" s="159"/>
      <c r="K6055" s="161"/>
      <c r="S6055" s="157"/>
    </row>
    <row r="6056" spans="1:19" s="158" customFormat="1" x14ac:dyDescent="0.2">
      <c r="A6056" s="157"/>
      <c r="E6056" s="159"/>
      <c r="F6056" s="159"/>
      <c r="G6056" s="160"/>
      <c r="H6056" s="159"/>
      <c r="I6056" s="159"/>
      <c r="K6056" s="161"/>
      <c r="S6056" s="157"/>
    </row>
    <row r="6057" spans="1:19" s="158" customFormat="1" x14ac:dyDescent="0.2">
      <c r="A6057" s="157"/>
      <c r="E6057" s="159"/>
      <c r="F6057" s="159"/>
      <c r="G6057" s="160"/>
      <c r="H6057" s="159"/>
      <c r="I6057" s="159"/>
      <c r="K6057" s="161"/>
      <c r="S6057" s="157"/>
    </row>
    <row r="6058" spans="1:19" s="158" customFormat="1" x14ac:dyDescent="0.2">
      <c r="A6058" s="157"/>
      <c r="E6058" s="159"/>
      <c r="F6058" s="159"/>
      <c r="G6058" s="160"/>
      <c r="H6058" s="159"/>
      <c r="I6058" s="159"/>
      <c r="K6058" s="161"/>
      <c r="S6058" s="157"/>
    </row>
    <row r="6059" spans="1:19" s="158" customFormat="1" x14ac:dyDescent="0.2">
      <c r="A6059" s="157"/>
      <c r="E6059" s="159"/>
      <c r="F6059" s="159"/>
      <c r="G6059" s="160"/>
      <c r="H6059" s="159"/>
      <c r="I6059" s="159"/>
      <c r="K6059" s="161"/>
      <c r="S6059" s="157"/>
    </row>
    <row r="6060" spans="1:19" s="158" customFormat="1" x14ac:dyDescent="0.2">
      <c r="A6060" s="157"/>
      <c r="E6060" s="159"/>
      <c r="F6060" s="159"/>
      <c r="G6060" s="160"/>
      <c r="H6060" s="159"/>
      <c r="I6060" s="159"/>
      <c r="K6060" s="161"/>
      <c r="S6060" s="157"/>
    </row>
    <row r="6061" spans="1:19" s="158" customFormat="1" x14ac:dyDescent="0.2">
      <c r="A6061" s="157"/>
      <c r="E6061" s="159"/>
      <c r="F6061" s="159"/>
      <c r="G6061" s="160"/>
      <c r="H6061" s="159"/>
      <c r="I6061" s="159"/>
      <c r="K6061" s="161"/>
      <c r="S6061" s="157"/>
    </row>
    <row r="6062" spans="1:19" s="158" customFormat="1" x14ac:dyDescent="0.2">
      <c r="A6062" s="157"/>
      <c r="E6062" s="159"/>
      <c r="F6062" s="159"/>
      <c r="G6062" s="160"/>
      <c r="H6062" s="159"/>
      <c r="I6062" s="159"/>
      <c r="K6062" s="161"/>
      <c r="S6062" s="157"/>
    </row>
    <row r="6063" spans="1:19" s="158" customFormat="1" x14ac:dyDescent="0.2">
      <c r="A6063" s="157"/>
      <c r="E6063" s="159"/>
      <c r="F6063" s="159"/>
      <c r="G6063" s="160"/>
      <c r="H6063" s="159"/>
      <c r="I6063" s="159"/>
      <c r="K6063" s="161"/>
      <c r="S6063" s="157"/>
    </row>
    <row r="6064" spans="1:19" s="158" customFormat="1" x14ac:dyDescent="0.2">
      <c r="A6064" s="157"/>
      <c r="E6064" s="159"/>
      <c r="F6064" s="159"/>
      <c r="G6064" s="160"/>
      <c r="H6064" s="159"/>
      <c r="I6064" s="159"/>
      <c r="K6064" s="161"/>
      <c r="S6064" s="157"/>
    </row>
    <row r="6065" spans="1:19" s="158" customFormat="1" x14ac:dyDescent="0.2">
      <c r="A6065" s="157"/>
      <c r="E6065" s="159"/>
      <c r="F6065" s="159"/>
      <c r="G6065" s="160"/>
      <c r="H6065" s="159"/>
      <c r="I6065" s="159"/>
      <c r="K6065" s="161"/>
      <c r="S6065" s="157"/>
    </row>
    <row r="6066" spans="1:19" s="158" customFormat="1" x14ac:dyDescent="0.2">
      <c r="A6066" s="157"/>
      <c r="E6066" s="159"/>
      <c r="F6066" s="159"/>
      <c r="G6066" s="160"/>
      <c r="H6066" s="159"/>
      <c r="I6066" s="159"/>
      <c r="K6066" s="161"/>
      <c r="S6066" s="157"/>
    </row>
    <row r="6067" spans="1:19" s="158" customFormat="1" x14ac:dyDescent="0.2">
      <c r="A6067" s="157"/>
      <c r="E6067" s="159"/>
      <c r="F6067" s="159"/>
      <c r="G6067" s="160"/>
      <c r="H6067" s="159"/>
      <c r="I6067" s="159"/>
      <c r="K6067" s="161"/>
      <c r="S6067" s="157"/>
    </row>
    <row r="6068" spans="1:19" s="158" customFormat="1" x14ac:dyDescent="0.2">
      <c r="A6068" s="157"/>
      <c r="E6068" s="159"/>
      <c r="F6068" s="159"/>
      <c r="G6068" s="160"/>
      <c r="H6068" s="159"/>
      <c r="I6068" s="159"/>
      <c r="K6068" s="161"/>
      <c r="S6068" s="157"/>
    </row>
    <row r="6069" spans="1:19" s="158" customFormat="1" x14ac:dyDescent="0.2">
      <c r="A6069" s="157"/>
      <c r="E6069" s="159"/>
      <c r="F6069" s="159"/>
      <c r="G6069" s="160"/>
      <c r="H6069" s="159"/>
      <c r="I6069" s="159"/>
      <c r="K6069" s="161"/>
      <c r="S6069" s="157"/>
    </row>
    <row r="6070" spans="1:19" s="158" customFormat="1" x14ac:dyDescent="0.2">
      <c r="A6070" s="157"/>
      <c r="E6070" s="159"/>
      <c r="F6070" s="159"/>
      <c r="G6070" s="160"/>
      <c r="H6070" s="159"/>
      <c r="I6070" s="159"/>
      <c r="K6070" s="161"/>
      <c r="S6070" s="157"/>
    </row>
    <row r="6071" spans="1:19" s="158" customFormat="1" x14ac:dyDescent="0.2">
      <c r="A6071" s="157"/>
      <c r="E6071" s="159"/>
      <c r="F6071" s="159"/>
      <c r="G6071" s="160"/>
      <c r="H6071" s="159"/>
      <c r="I6071" s="159"/>
      <c r="K6071" s="161"/>
      <c r="S6071" s="157"/>
    </row>
    <row r="6072" spans="1:19" s="158" customFormat="1" x14ac:dyDescent="0.2">
      <c r="A6072" s="157"/>
      <c r="E6072" s="159"/>
      <c r="F6072" s="159"/>
      <c r="G6072" s="160"/>
      <c r="H6072" s="159"/>
      <c r="I6072" s="159"/>
      <c r="K6072" s="161"/>
      <c r="S6072" s="157"/>
    </row>
    <row r="6073" spans="1:19" s="158" customFormat="1" x14ac:dyDescent="0.2">
      <c r="A6073" s="157"/>
      <c r="E6073" s="159"/>
      <c r="F6073" s="159"/>
      <c r="G6073" s="160"/>
      <c r="H6073" s="159"/>
      <c r="I6073" s="159"/>
      <c r="K6073" s="161"/>
      <c r="S6073" s="157"/>
    </row>
    <row r="6074" spans="1:19" s="158" customFormat="1" x14ac:dyDescent="0.2">
      <c r="A6074" s="157"/>
      <c r="E6074" s="159"/>
      <c r="F6074" s="159"/>
      <c r="G6074" s="160"/>
      <c r="H6074" s="159"/>
      <c r="I6074" s="159"/>
      <c r="K6074" s="161"/>
      <c r="S6074" s="157"/>
    </row>
    <row r="6075" spans="1:19" s="158" customFormat="1" x14ac:dyDescent="0.2">
      <c r="A6075" s="157"/>
      <c r="E6075" s="159"/>
      <c r="F6075" s="159"/>
      <c r="G6075" s="160"/>
      <c r="H6075" s="159"/>
      <c r="I6075" s="159"/>
      <c r="K6075" s="161"/>
      <c r="S6075" s="157"/>
    </row>
    <row r="6076" spans="1:19" s="158" customFormat="1" x14ac:dyDescent="0.2">
      <c r="A6076" s="157"/>
      <c r="E6076" s="159"/>
      <c r="F6076" s="159"/>
      <c r="G6076" s="160"/>
      <c r="H6076" s="159"/>
      <c r="I6076" s="159"/>
      <c r="K6076" s="161"/>
      <c r="S6076" s="157"/>
    </row>
    <row r="6077" spans="1:19" s="158" customFormat="1" x14ac:dyDescent="0.2">
      <c r="A6077" s="157"/>
      <c r="E6077" s="159"/>
      <c r="F6077" s="159"/>
      <c r="G6077" s="160"/>
      <c r="H6077" s="159"/>
      <c r="I6077" s="159"/>
      <c r="K6077" s="161"/>
      <c r="S6077" s="157"/>
    </row>
    <row r="6078" spans="1:19" s="158" customFormat="1" x14ac:dyDescent="0.2">
      <c r="A6078" s="157"/>
      <c r="E6078" s="159"/>
      <c r="F6078" s="159"/>
      <c r="G6078" s="160"/>
      <c r="H6078" s="159"/>
      <c r="I6078" s="159"/>
      <c r="K6078" s="161"/>
      <c r="S6078" s="157"/>
    </row>
    <row r="6079" spans="1:19" s="158" customFormat="1" x14ac:dyDescent="0.2">
      <c r="A6079" s="157"/>
      <c r="E6079" s="159"/>
      <c r="F6079" s="159"/>
      <c r="G6079" s="160"/>
      <c r="H6079" s="159"/>
      <c r="I6079" s="159"/>
      <c r="K6079" s="161"/>
      <c r="S6079" s="157"/>
    </row>
    <row r="6080" spans="1:19" s="158" customFormat="1" x14ac:dyDescent="0.2">
      <c r="A6080" s="157"/>
      <c r="E6080" s="159"/>
      <c r="F6080" s="159"/>
      <c r="G6080" s="160"/>
      <c r="H6080" s="159"/>
      <c r="I6080" s="159"/>
      <c r="K6080" s="161"/>
      <c r="S6080" s="157"/>
    </row>
    <row r="6081" spans="1:19" s="158" customFormat="1" x14ac:dyDescent="0.2">
      <c r="A6081" s="157"/>
      <c r="E6081" s="159"/>
      <c r="F6081" s="159"/>
      <c r="G6081" s="160"/>
      <c r="H6081" s="159"/>
      <c r="I6081" s="159"/>
      <c r="K6081" s="161"/>
      <c r="S6081" s="157"/>
    </row>
    <row r="6082" spans="1:19" s="158" customFormat="1" x14ac:dyDescent="0.2">
      <c r="A6082" s="157"/>
      <c r="E6082" s="159"/>
      <c r="F6082" s="159"/>
      <c r="G6082" s="160"/>
      <c r="H6082" s="159"/>
      <c r="I6082" s="159"/>
      <c r="K6082" s="161"/>
      <c r="S6082" s="157"/>
    </row>
    <row r="6083" spans="1:19" s="158" customFormat="1" x14ac:dyDescent="0.2">
      <c r="A6083" s="157"/>
      <c r="E6083" s="159"/>
      <c r="F6083" s="159"/>
      <c r="G6083" s="160"/>
      <c r="H6083" s="159"/>
      <c r="I6083" s="159"/>
      <c r="K6083" s="161"/>
      <c r="S6083" s="157"/>
    </row>
    <row r="6084" spans="1:19" s="158" customFormat="1" x14ac:dyDescent="0.2">
      <c r="A6084" s="157"/>
      <c r="E6084" s="159"/>
      <c r="F6084" s="159"/>
      <c r="G6084" s="160"/>
      <c r="H6084" s="159"/>
      <c r="I6084" s="159"/>
      <c r="K6084" s="161"/>
      <c r="S6084" s="157"/>
    </row>
    <row r="6085" spans="1:19" s="158" customFormat="1" x14ac:dyDescent="0.2">
      <c r="A6085" s="157"/>
      <c r="E6085" s="159"/>
      <c r="F6085" s="159"/>
      <c r="G6085" s="160"/>
      <c r="H6085" s="159"/>
      <c r="I6085" s="159"/>
      <c r="K6085" s="161"/>
      <c r="S6085" s="157"/>
    </row>
    <row r="6086" spans="1:19" s="158" customFormat="1" x14ac:dyDescent="0.2">
      <c r="A6086" s="157"/>
      <c r="E6086" s="159"/>
      <c r="F6086" s="159"/>
      <c r="G6086" s="160"/>
      <c r="H6086" s="159"/>
      <c r="I6086" s="159"/>
      <c r="K6086" s="161"/>
      <c r="S6086" s="157"/>
    </row>
    <row r="6087" spans="1:19" s="158" customFormat="1" x14ac:dyDescent="0.2">
      <c r="A6087" s="157"/>
      <c r="E6087" s="159"/>
      <c r="F6087" s="159"/>
      <c r="G6087" s="160"/>
      <c r="H6087" s="159"/>
      <c r="I6087" s="159"/>
      <c r="K6087" s="161"/>
      <c r="S6087" s="157"/>
    </row>
    <row r="6088" spans="1:19" s="158" customFormat="1" x14ac:dyDescent="0.2">
      <c r="A6088" s="157"/>
      <c r="E6088" s="159"/>
      <c r="F6088" s="159"/>
      <c r="G6088" s="160"/>
      <c r="H6088" s="159"/>
      <c r="I6088" s="159"/>
      <c r="K6088" s="161"/>
      <c r="S6088" s="157"/>
    </row>
    <row r="6089" spans="1:19" s="158" customFormat="1" x14ac:dyDescent="0.2">
      <c r="A6089" s="157"/>
      <c r="E6089" s="159"/>
      <c r="F6089" s="159"/>
      <c r="G6089" s="160"/>
      <c r="H6089" s="159"/>
      <c r="I6089" s="159"/>
      <c r="K6089" s="161"/>
      <c r="S6089" s="157"/>
    </row>
    <row r="6090" spans="1:19" s="158" customFormat="1" x14ac:dyDescent="0.2">
      <c r="A6090" s="157"/>
      <c r="E6090" s="159"/>
      <c r="F6090" s="159"/>
      <c r="G6090" s="160"/>
      <c r="H6090" s="159"/>
      <c r="I6090" s="159"/>
      <c r="K6090" s="161"/>
      <c r="S6090" s="157"/>
    </row>
    <row r="6091" spans="1:19" s="158" customFormat="1" x14ac:dyDescent="0.2">
      <c r="A6091" s="157"/>
      <c r="E6091" s="159"/>
      <c r="F6091" s="159"/>
      <c r="G6091" s="160"/>
      <c r="H6091" s="159"/>
      <c r="I6091" s="159"/>
      <c r="K6091" s="161"/>
      <c r="S6091" s="157"/>
    </row>
    <row r="6092" spans="1:19" s="158" customFormat="1" x14ac:dyDescent="0.2">
      <c r="A6092" s="157"/>
      <c r="E6092" s="159"/>
      <c r="F6092" s="159"/>
      <c r="G6092" s="160"/>
      <c r="H6092" s="159"/>
      <c r="I6092" s="159"/>
      <c r="K6092" s="161"/>
      <c r="S6092" s="157"/>
    </row>
    <row r="6093" spans="1:19" s="158" customFormat="1" x14ac:dyDescent="0.2">
      <c r="A6093" s="157"/>
      <c r="E6093" s="159"/>
      <c r="F6093" s="159"/>
      <c r="G6093" s="160"/>
      <c r="H6093" s="159"/>
      <c r="I6093" s="159"/>
      <c r="K6093" s="161"/>
      <c r="S6093" s="157"/>
    </row>
    <row r="6094" spans="1:19" s="158" customFormat="1" x14ac:dyDescent="0.2">
      <c r="A6094" s="157"/>
      <c r="E6094" s="159"/>
      <c r="F6094" s="159"/>
      <c r="G6094" s="160"/>
      <c r="H6094" s="159"/>
      <c r="I6094" s="159"/>
      <c r="K6094" s="161"/>
      <c r="S6094" s="157"/>
    </row>
    <row r="6095" spans="1:19" s="158" customFormat="1" x14ac:dyDescent="0.2">
      <c r="A6095" s="157"/>
      <c r="E6095" s="159"/>
      <c r="F6095" s="159"/>
      <c r="G6095" s="160"/>
      <c r="H6095" s="159"/>
      <c r="I6095" s="159"/>
      <c r="K6095" s="161"/>
      <c r="S6095" s="157"/>
    </row>
    <row r="6096" spans="1:19" s="158" customFormat="1" x14ac:dyDescent="0.2">
      <c r="A6096" s="157"/>
      <c r="E6096" s="159"/>
      <c r="F6096" s="159"/>
      <c r="G6096" s="160"/>
      <c r="H6096" s="159"/>
      <c r="I6096" s="159"/>
      <c r="K6096" s="161"/>
      <c r="S6096" s="157"/>
    </row>
    <row r="6097" spans="1:19" s="158" customFormat="1" x14ac:dyDescent="0.2">
      <c r="A6097" s="157"/>
      <c r="E6097" s="159"/>
      <c r="F6097" s="159"/>
      <c r="G6097" s="160"/>
      <c r="H6097" s="159"/>
      <c r="I6097" s="159"/>
      <c r="K6097" s="161"/>
      <c r="S6097" s="157"/>
    </row>
    <row r="6098" spans="1:19" s="158" customFormat="1" x14ac:dyDescent="0.2">
      <c r="A6098" s="157"/>
      <c r="E6098" s="159"/>
      <c r="F6098" s="159"/>
      <c r="G6098" s="160"/>
      <c r="H6098" s="159"/>
      <c r="I6098" s="159"/>
      <c r="K6098" s="161"/>
      <c r="S6098" s="157"/>
    </row>
    <row r="6099" spans="1:19" s="158" customFormat="1" x14ac:dyDescent="0.2">
      <c r="A6099" s="157"/>
      <c r="E6099" s="159"/>
      <c r="F6099" s="159"/>
      <c r="G6099" s="160"/>
      <c r="H6099" s="159"/>
      <c r="I6099" s="159"/>
      <c r="K6099" s="161"/>
      <c r="S6099" s="157"/>
    </row>
    <row r="6100" spans="1:19" s="158" customFormat="1" x14ac:dyDescent="0.2">
      <c r="A6100" s="157"/>
      <c r="E6100" s="159"/>
      <c r="F6100" s="159"/>
      <c r="G6100" s="160"/>
      <c r="H6100" s="159"/>
      <c r="I6100" s="159"/>
      <c r="K6100" s="161"/>
      <c r="S6100" s="157"/>
    </row>
    <row r="6101" spans="1:19" s="158" customFormat="1" x14ac:dyDescent="0.2">
      <c r="A6101" s="157"/>
      <c r="E6101" s="159"/>
      <c r="F6101" s="159"/>
      <c r="G6101" s="160"/>
      <c r="H6101" s="159"/>
      <c r="I6101" s="159"/>
      <c r="K6101" s="161"/>
      <c r="S6101" s="157"/>
    </row>
    <row r="6102" spans="1:19" s="158" customFormat="1" x14ac:dyDescent="0.2">
      <c r="A6102" s="157"/>
      <c r="E6102" s="159"/>
      <c r="F6102" s="159"/>
      <c r="G6102" s="160"/>
      <c r="H6102" s="159"/>
      <c r="I6102" s="159"/>
      <c r="K6102" s="161"/>
      <c r="S6102" s="157"/>
    </row>
    <row r="6103" spans="1:19" s="158" customFormat="1" x14ac:dyDescent="0.2">
      <c r="A6103" s="157"/>
      <c r="E6103" s="159"/>
      <c r="F6103" s="159"/>
      <c r="G6103" s="160"/>
      <c r="H6103" s="159"/>
      <c r="I6103" s="159"/>
      <c r="K6103" s="161"/>
      <c r="S6103" s="157"/>
    </row>
    <row r="6104" spans="1:19" s="158" customFormat="1" x14ac:dyDescent="0.2">
      <c r="A6104" s="157"/>
      <c r="E6104" s="159"/>
      <c r="F6104" s="159"/>
      <c r="G6104" s="160"/>
      <c r="H6104" s="159"/>
      <c r="I6104" s="159"/>
      <c r="K6104" s="161"/>
      <c r="S6104" s="157"/>
    </row>
    <row r="6105" spans="1:19" s="158" customFormat="1" x14ac:dyDescent="0.2">
      <c r="A6105" s="157"/>
      <c r="E6105" s="159"/>
      <c r="F6105" s="159"/>
      <c r="G6105" s="160"/>
      <c r="H6105" s="159"/>
      <c r="I6105" s="159"/>
      <c r="K6105" s="161"/>
      <c r="S6105" s="157"/>
    </row>
    <row r="6106" spans="1:19" s="158" customFormat="1" x14ac:dyDescent="0.2">
      <c r="A6106" s="157"/>
      <c r="E6106" s="159"/>
      <c r="F6106" s="159"/>
      <c r="G6106" s="160"/>
      <c r="H6106" s="159"/>
      <c r="I6106" s="159"/>
      <c r="K6106" s="161"/>
      <c r="S6106" s="157"/>
    </row>
    <row r="6107" spans="1:19" s="158" customFormat="1" x14ac:dyDescent="0.2">
      <c r="A6107" s="157"/>
      <c r="E6107" s="159"/>
      <c r="F6107" s="159"/>
      <c r="G6107" s="160"/>
      <c r="H6107" s="159"/>
      <c r="I6107" s="159"/>
      <c r="K6107" s="161"/>
      <c r="S6107" s="157"/>
    </row>
    <row r="6108" spans="1:19" s="158" customFormat="1" x14ac:dyDescent="0.2">
      <c r="A6108" s="157"/>
      <c r="E6108" s="159"/>
      <c r="F6108" s="159"/>
      <c r="G6108" s="160"/>
      <c r="H6108" s="159"/>
      <c r="I6108" s="159"/>
      <c r="K6108" s="161"/>
      <c r="S6108" s="157"/>
    </row>
    <row r="6109" spans="1:19" s="158" customFormat="1" x14ac:dyDescent="0.2">
      <c r="A6109" s="157"/>
      <c r="E6109" s="159"/>
      <c r="F6109" s="159"/>
      <c r="G6109" s="160"/>
      <c r="H6109" s="159"/>
      <c r="I6109" s="159"/>
      <c r="K6109" s="161"/>
      <c r="S6109" s="157"/>
    </row>
    <row r="6110" spans="1:19" s="158" customFormat="1" x14ac:dyDescent="0.2">
      <c r="A6110" s="157"/>
      <c r="E6110" s="159"/>
      <c r="F6110" s="159"/>
      <c r="G6110" s="160"/>
      <c r="H6110" s="159"/>
      <c r="I6110" s="159"/>
      <c r="K6110" s="161"/>
      <c r="S6110" s="157"/>
    </row>
    <row r="6111" spans="1:19" s="158" customFormat="1" x14ac:dyDescent="0.2">
      <c r="A6111" s="157"/>
      <c r="E6111" s="159"/>
      <c r="F6111" s="159"/>
      <c r="G6111" s="160"/>
      <c r="H6111" s="159"/>
      <c r="I6111" s="159"/>
      <c r="K6111" s="161"/>
      <c r="S6111" s="157"/>
    </row>
    <row r="6112" spans="1:19" s="158" customFormat="1" x14ac:dyDescent="0.2">
      <c r="A6112" s="157"/>
      <c r="E6112" s="159"/>
      <c r="F6112" s="159"/>
      <c r="G6112" s="160"/>
      <c r="H6112" s="159"/>
      <c r="I6112" s="159"/>
      <c r="K6112" s="161"/>
      <c r="S6112" s="157"/>
    </row>
    <row r="6113" spans="1:19" s="158" customFormat="1" x14ac:dyDescent="0.2">
      <c r="A6113" s="157"/>
      <c r="E6113" s="159"/>
      <c r="F6113" s="159"/>
      <c r="G6113" s="160"/>
      <c r="H6113" s="159"/>
      <c r="I6113" s="159"/>
      <c r="K6113" s="161"/>
      <c r="S6113" s="157"/>
    </row>
    <row r="6114" spans="1:19" s="158" customFormat="1" x14ac:dyDescent="0.2">
      <c r="A6114" s="157"/>
      <c r="E6114" s="159"/>
      <c r="F6114" s="159"/>
      <c r="G6114" s="160"/>
      <c r="H6114" s="159"/>
      <c r="I6114" s="159"/>
      <c r="K6114" s="161"/>
      <c r="S6114" s="157"/>
    </row>
    <row r="6115" spans="1:19" s="158" customFormat="1" x14ac:dyDescent="0.2">
      <c r="A6115" s="157"/>
      <c r="E6115" s="159"/>
      <c r="F6115" s="159"/>
      <c r="G6115" s="160"/>
      <c r="H6115" s="159"/>
      <c r="I6115" s="159"/>
      <c r="K6115" s="161"/>
      <c r="S6115" s="157"/>
    </row>
    <row r="6116" spans="1:19" s="158" customFormat="1" x14ac:dyDescent="0.2">
      <c r="A6116" s="157"/>
      <c r="E6116" s="159"/>
      <c r="F6116" s="159"/>
      <c r="G6116" s="160"/>
      <c r="H6116" s="159"/>
      <c r="I6116" s="159"/>
      <c r="K6116" s="161"/>
      <c r="S6116" s="157"/>
    </row>
    <row r="6117" spans="1:19" s="158" customFormat="1" x14ac:dyDescent="0.2">
      <c r="A6117" s="157"/>
      <c r="E6117" s="159"/>
      <c r="F6117" s="159"/>
      <c r="G6117" s="160"/>
      <c r="H6117" s="159"/>
      <c r="I6117" s="159"/>
      <c r="K6117" s="161"/>
      <c r="S6117" s="157"/>
    </row>
    <row r="6118" spans="1:19" s="158" customFormat="1" x14ac:dyDescent="0.2">
      <c r="A6118" s="157"/>
      <c r="E6118" s="159"/>
      <c r="F6118" s="159"/>
      <c r="G6118" s="160"/>
      <c r="H6118" s="159"/>
      <c r="I6118" s="159"/>
      <c r="K6118" s="161"/>
      <c r="S6118" s="157"/>
    </row>
    <row r="6119" spans="1:19" s="158" customFormat="1" x14ac:dyDescent="0.2">
      <c r="A6119" s="157"/>
      <c r="E6119" s="159"/>
      <c r="F6119" s="159"/>
      <c r="G6119" s="160"/>
      <c r="H6119" s="159"/>
      <c r="I6119" s="159"/>
      <c r="K6119" s="161"/>
      <c r="S6119" s="157"/>
    </row>
    <row r="6120" spans="1:19" s="158" customFormat="1" x14ac:dyDescent="0.2">
      <c r="A6120" s="157"/>
      <c r="E6120" s="159"/>
      <c r="F6120" s="159"/>
      <c r="G6120" s="160"/>
      <c r="H6120" s="159"/>
      <c r="I6120" s="159"/>
      <c r="K6120" s="161"/>
      <c r="S6120" s="157"/>
    </row>
    <row r="6121" spans="1:19" s="158" customFormat="1" x14ac:dyDescent="0.2">
      <c r="A6121" s="157"/>
      <c r="E6121" s="159"/>
      <c r="F6121" s="159"/>
      <c r="G6121" s="160"/>
      <c r="H6121" s="159"/>
      <c r="I6121" s="159"/>
      <c r="K6121" s="161"/>
      <c r="S6121" s="157"/>
    </row>
    <row r="6122" spans="1:19" s="158" customFormat="1" x14ac:dyDescent="0.2">
      <c r="A6122" s="157"/>
      <c r="E6122" s="159"/>
      <c r="F6122" s="159"/>
      <c r="G6122" s="160"/>
      <c r="H6122" s="159"/>
      <c r="I6122" s="159"/>
      <c r="K6122" s="161"/>
      <c r="S6122" s="157"/>
    </row>
    <row r="6123" spans="1:19" s="158" customFormat="1" x14ac:dyDescent="0.2">
      <c r="A6123" s="157"/>
      <c r="E6123" s="159"/>
      <c r="F6123" s="159"/>
      <c r="G6123" s="160"/>
      <c r="H6123" s="159"/>
      <c r="I6123" s="159"/>
      <c r="K6123" s="161"/>
      <c r="S6123" s="157"/>
    </row>
    <row r="6124" spans="1:19" s="158" customFormat="1" x14ac:dyDescent="0.2">
      <c r="A6124" s="157"/>
      <c r="E6124" s="159"/>
      <c r="F6124" s="159"/>
      <c r="G6124" s="160"/>
      <c r="H6124" s="159"/>
      <c r="I6124" s="159"/>
      <c r="K6124" s="161"/>
      <c r="S6124" s="157"/>
    </row>
    <row r="6125" spans="1:19" s="158" customFormat="1" x14ac:dyDescent="0.2">
      <c r="A6125" s="157"/>
      <c r="E6125" s="159"/>
      <c r="F6125" s="159"/>
      <c r="G6125" s="160"/>
      <c r="H6125" s="159"/>
      <c r="I6125" s="159"/>
      <c r="K6125" s="161"/>
      <c r="S6125" s="157"/>
    </row>
    <row r="6126" spans="1:19" s="158" customFormat="1" x14ac:dyDescent="0.2">
      <c r="A6126" s="157"/>
      <c r="E6126" s="159"/>
      <c r="F6126" s="159"/>
      <c r="G6126" s="160"/>
      <c r="H6126" s="159"/>
      <c r="I6126" s="159"/>
      <c r="K6126" s="161"/>
      <c r="S6126" s="157"/>
    </row>
    <row r="6127" spans="1:19" s="158" customFormat="1" x14ac:dyDescent="0.2">
      <c r="A6127" s="157"/>
      <c r="E6127" s="159"/>
      <c r="F6127" s="159"/>
      <c r="G6127" s="160"/>
      <c r="H6127" s="159"/>
      <c r="I6127" s="159"/>
      <c r="K6127" s="161"/>
      <c r="S6127" s="157"/>
    </row>
    <row r="6128" spans="1:19" s="158" customFormat="1" x14ac:dyDescent="0.2">
      <c r="A6128" s="157"/>
      <c r="E6128" s="159"/>
      <c r="F6128" s="159"/>
      <c r="G6128" s="160"/>
      <c r="H6128" s="159"/>
      <c r="I6128" s="159"/>
      <c r="K6128" s="161"/>
      <c r="S6128" s="157"/>
    </row>
    <row r="6129" spans="1:19" s="158" customFormat="1" x14ac:dyDescent="0.2">
      <c r="A6129" s="157"/>
      <c r="E6129" s="159"/>
      <c r="F6129" s="159"/>
      <c r="G6129" s="160"/>
      <c r="H6129" s="159"/>
      <c r="I6129" s="159"/>
      <c r="K6129" s="161"/>
      <c r="S6129" s="157"/>
    </row>
    <row r="6130" spans="1:19" s="158" customFormat="1" x14ac:dyDescent="0.2">
      <c r="A6130" s="157"/>
      <c r="E6130" s="159"/>
      <c r="F6130" s="159"/>
      <c r="G6130" s="160"/>
      <c r="H6130" s="159"/>
      <c r="I6130" s="159"/>
      <c r="K6130" s="161"/>
      <c r="S6130" s="157"/>
    </row>
    <row r="6131" spans="1:19" s="158" customFormat="1" x14ac:dyDescent="0.2">
      <c r="A6131" s="157"/>
      <c r="E6131" s="159"/>
      <c r="F6131" s="159"/>
      <c r="G6131" s="160"/>
      <c r="H6131" s="159"/>
      <c r="I6131" s="159"/>
      <c r="K6131" s="161"/>
      <c r="S6131" s="157"/>
    </row>
    <row r="6132" spans="1:19" s="158" customFormat="1" x14ac:dyDescent="0.2">
      <c r="A6132" s="157"/>
      <c r="E6132" s="159"/>
      <c r="F6132" s="159"/>
      <c r="G6132" s="160"/>
      <c r="H6132" s="159"/>
      <c r="I6132" s="159"/>
      <c r="K6132" s="161"/>
      <c r="S6132" s="157"/>
    </row>
    <row r="6133" spans="1:19" s="158" customFormat="1" x14ac:dyDescent="0.2">
      <c r="A6133" s="157"/>
      <c r="E6133" s="159"/>
      <c r="F6133" s="159"/>
      <c r="G6133" s="160"/>
      <c r="H6133" s="159"/>
      <c r="I6133" s="159"/>
      <c r="K6133" s="161"/>
      <c r="S6133" s="157"/>
    </row>
    <row r="6134" spans="1:19" s="158" customFormat="1" x14ac:dyDescent="0.2">
      <c r="A6134" s="157"/>
      <c r="E6134" s="159"/>
      <c r="F6134" s="159"/>
      <c r="G6134" s="160"/>
      <c r="H6134" s="159"/>
      <c r="I6134" s="159"/>
      <c r="K6134" s="161"/>
      <c r="S6134" s="157"/>
    </row>
    <row r="6135" spans="1:19" s="158" customFormat="1" x14ac:dyDescent="0.2">
      <c r="A6135" s="157"/>
      <c r="E6135" s="159"/>
      <c r="F6135" s="159"/>
      <c r="G6135" s="160"/>
      <c r="H6135" s="159"/>
      <c r="I6135" s="159"/>
      <c r="K6135" s="161"/>
      <c r="S6135" s="157"/>
    </row>
    <row r="6136" spans="1:19" s="158" customFormat="1" x14ac:dyDescent="0.2">
      <c r="A6136" s="157"/>
      <c r="E6136" s="159"/>
      <c r="F6136" s="159"/>
      <c r="G6136" s="160"/>
      <c r="H6136" s="159"/>
      <c r="I6136" s="159"/>
      <c r="K6136" s="161"/>
      <c r="S6136" s="157"/>
    </row>
    <row r="6137" spans="1:19" s="158" customFormat="1" x14ac:dyDescent="0.2">
      <c r="A6137" s="157"/>
      <c r="E6137" s="159"/>
      <c r="F6137" s="159"/>
      <c r="G6137" s="160"/>
      <c r="H6137" s="159"/>
      <c r="I6137" s="159"/>
      <c r="K6137" s="161"/>
      <c r="S6137" s="157"/>
    </row>
    <row r="6138" spans="1:19" s="158" customFormat="1" x14ac:dyDescent="0.2">
      <c r="A6138" s="157"/>
      <c r="E6138" s="159"/>
      <c r="F6138" s="159"/>
      <c r="G6138" s="160"/>
      <c r="H6138" s="159"/>
      <c r="I6138" s="159"/>
      <c r="K6138" s="161"/>
      <c r="S6138" s="157"/>
    </row>
    <row r="6139" spans="1:19" s="158" customFormat="1" x14ac:dyDescent="0.2">
      <c r="A6139" s="157"/>
      <c r="E6139" s="159"/>
      <c r="F6139" s="159"/>
      <c r="G6139" s="160"/>
      <c r="H6139" s="159"/>
      <c r="I6139" s="159"/>
      <c r="K6139" s="161"/>
      <c r="S6139" s="157"/>
    </row>
    <row r="6140" spans="1:19" s="158" customFormat="1" x14ac:dyDescent="0.2">
      <c r="A6140" s="157"/>
      <c r="E6140" s="159"/>
      <c r="F6140" s="159"/>
      <c r="G6140" s="160"/>
      <c r="H6140" s="159"/>
      <c r="I6140" s="159"/>
      <c r="K6140" s="161"/>
      <c r="S6140" s="157"/>
    </row>
    <row r="6141" spans="1:19" s="158" customFormat="1" x14ac:dyDescent="0.2">
      <c r="A6141" s="157"/>
      <c r="E6141" s="159"/>
      <c r="F6141" s="159"/>
      <c r="G6141" s="160"/>
      <c r="H6141" s="159"/>
      <c r="I6141" s="159"/>
      <c r="K6141" s="161"/>
      <c r="S6141" s="157"/>
    </row>
    <row r="6142" spans="1:19" s="158" customFormat="1" x14ac:dyDescent="0.2">
      <c r="A6142" s="157"/>
      <c r="E6142" s="159"/>
      <c r="F6142" s="159"/>
      <c r="G6142" s="160"/>
      <c r="H6142" s="159"/>
      <c r="I6142" s="159"/>
      <c r="K6142" s="161"/>
      <c r="S6142" s="157"/>
    </row>
    <row r="6143" spans="1:19" s="158" customFormat="1" x14ac:dyDescent="0.2">
      <c r="A6143" s="157"/>
      <c r="E6143" s="159"/>
      <c r="F6143" s="159"/>
      <c r="G6143" s="160"/>
      <c r="H6143" s="159"/>
      <c r="I6143" s="159"/>
      <c r="K6143" s="161"/>
      <c r="S6143" s="157"/>
    </row>
    <row r="6144" spans="1:19" s="158" customFormat="1" x14ac:dyDescent="0.2">
      <c r="A6144" s="157"/>
      <c r="E6144" s="159"/>
      <c r="F6144" s="159"/>
      <c r="G6144" s="160"/>
      <c r="H6144" s="159"/>
      <c r="I6144" s="159"/>
      <c r="K6144" s="161"/>
      <c r="S6144" s="157"/>
    </row>
    <row r="6145" spans="1:19" s="158" customFormat="1" x14ac:dyDescent="0.2">
      <c r="A6145" s="157"/>
      <c r="E6145" s="159"/>
      <c r="F6145" s="159"/>
      <c r="G6145" s="160"/>
      <c r="H6145" s="159"/>
      <c r="I6145" s="159"/>
      <c r="K6145" s="161"/>
      <c r="S6145" s="157"/>
    </row>
    <row r="6146" spans="1:19" s="158" customFormat="1" x14ac:dyDescent="0.2">
      <c r="A6146" s="157"/>
      <c r="E6146" s="159"/>
      <c r="F6146" s="159"/>
      <c r="G6146" s="160"/>
      <c r="H6146" s="159"/>
      <c r="I6146" s="159"/>
      <c r="K6146" s="161"/>
      <c r="S6146" s="157"/>
    </row>
    <row r="6147" spans="1:19" s="158" customFormat="1" x14ac:dyDescent="0.2">
      <c r="A6147" s="157"/>
      <c r="E6147" s="159"/>
      <c r="F6147" s="159"/>
      <c r="G6147" s="160"/>
      <c r="H6147" s="159"/>
      <c r="I6147" s="159"/>
      <c r="K6147" s="161"/>
      <c r="S6147" s="157"/>
    </row>
    <row r="6148" spans="1:19" s="158" customFormat="1" x14ac:dyDescent="0.2">
      <c r="A6148" s="157"/>
      <c r="E6148" s="159"/>
      <c r="F6148" s="159"/>
      <c r="G6148" s="160"/>
      <c r="H6148" s="159"/>
      <c r="I6148" s="159"/>
      <c r="K6148" s="161"/>
      <c r="S6148" s="157"/>
    </row>
    <row r="6149" spans="1:19" s="158" customFormat="1" x14ac:dyDescent="0.2">
      <c r="A6149" s="157"/>
      <c r="E6149" s="159"/>
      <c r="F6149" s="159"/>
      <c r="G6149" s="160"/>
      <c r="H6149" s="159"/>
      <c r="I6149" s="159"/>
      <c r="K6149" s="161"/>
      <c r="S6149" s="157"/>
    </row>
    <row r="6150" spans="1:19" s="158" customFormat="1" x14ac:dyDescent="0.2">
      <c r="A6150" s="157"/>
      <c r="E6150" s="159"/>
      <c r="F6150" s="159"/>
      <c r="G6150" s="160"/>
      <c r="H6150" s="159"/>
      <c r="I6150" s="159"/>
      <c r="K6150" s="161"/>
      <c r="S6150" s="157"/>
    </row>
    <row r="6151" spans="1:19" s="158" customFormat="1" x14ac:dyDescent="0.2">
      <c r="A6151" s="157"/>
      <c r="E6151" s="159"/>
      <c r="F6151" s="159"/>
      <c r="G6151" s="160"/>
      <c r="H6151" s="159"/>
      <c r="I6151" s="159"/>
      <c r="K6151" s="161"/>
      <c r="S6151" s="157"/>
    </row>
    <row r="6152" spans="1:19" s="158" customFormat="1" x14ac:dyDescent="0.2">
      <c r="A6152" s="157"/>
      <c r="E6152" s="159"/>
      <c r="F6152" s="159"/>
      <c r="G6152" s="160"/>
      <c r="H6152" s="159"/>
      <c r="I6152" s="159"/>
      <c r="K6152" s="161"/>
      <c r="S6152" s="157"/>
    </row>
    <row r="6153" spans="1:19" s="158" customFormat="1" x14ac:dyDescent="0.2">
      <c r="A6153" s="157"/>
      <c r="E6153" s="159"/>
      <c r="F6153" s="159"/>
      <c r="G6153" s="160"/>
      <c r="H6153" s="159"/>
      <c r="I6153" s="159"/>
      <c r="K6153" s="161"/>
      <c r="S6153" s="157"/>
    </row>
    <row r="6154" spans="1:19" s="158" customFormat="1" x14ac:dyDescent="0.2">
      <c r="A6154" s="157"/>
      <c r="E6154" s="159"/>
      <c r="F6154" s="159"/>
      <c r="G6154" s="160"/>
      <c r="H6154" s="159"/>
      <c r="I6154" s="159"/>
      <c r="K6154" s="161"/>
      <c r="S6154" s="157"/>
    </row>
    <row r="6155" spans="1:19" s="158" customFormat="1" x14ac:dyDescent="0.2">
      <c r="A6155" s="157"/>
      <c r="E6155" s="159"/>
      <c r="F6155" s="159"/>
      <c r="G6155" s="160"/>
      <c r="H6155" s="159"/>
      <c r="I6155" s="159"/>
      <c r="K6155" s="161"/>
      <c r="S6155" s="157"/>
    </row>
    <row r="6156" spans="1:19" s="158" customFormat="1" x14ac:dyDescent="0.2">
      <c r="A6156" s="157"/>
      <c r="E6156" s="159"/>
      <c r="F6156" s="159"/>
      <c r="G6156" s="160"/>
      <c r="H6156" s="159"/>
      <c r="I6156" s="159"/>
      <c r="K6156" s="161"/>
      <c r="S6156" s="157"/>
    </row>
    <row r="6157" spans="1:19" s="158" customFormat="1" x14ac:dyDescent="0.2">
      <c r="A6157" s="157"/>
      <c r="E6157" s="159"/>
      <c r="F6157" s="159"/>
      <c r="G6157" s="160"/>
      <c r="H6157" s="159"/>
      <c r="I6157" s="159"/>
      <c r="K6157" s="161"/>
      <c r="S6157" s="157"/>
    </row>
    <row r="6158" spans="1:19" s="158" customFormat="1" x14ac:dyDescent="0.2">
      <c r="A6158" s="157"/>
      <c r="E6158" s="159"/>
      <c r="F6158" s="159"/>
      <c r="G6158" s="160"/>
      <c r="H6158" s="159"/>
      <c r="I6158" s="159"/>
      <c r="K6158" s="161"/>
      <c r="S6158" s="157"/>
    </row>
    <row r="6159" spans="1:19" s="158" customFormat="1" x14ac:dyDescent="0.2">
      <c r="A6159" s="157"/>
      <c r="E6159" s="159"/>
      <c r="F6159" s="159"/>
      <c r="G6159" s="160"/>
      <c r="H6159" s="159"/>
      <c r="I6159" s="159"/>
      <c r="K6159" s="161"/>
      <c r="S6159" s="157"/>
    </row>
    <row r="6160" spans="1:19" s="158" customFormat="1" x14ac:dyDescent="0.2">
      <c r="A6160" s="157"/>
      <c r="E6160" s="159"/>
      <c r="F6160" s="159"/>
      <c r="G6160" s="160"/>
      <c r="H6160" s="159"/>
      <c r="I6160" s="159"/>
      <c r="K6160" s="161"/>
      <c r="S6160" s="157"/>
    </row>
    <row r="6161" spans="1:19" s="158" customFormat="1" x14ac:dyDescent="0.2">
      <c r="A6161" s="157"/>
      <c r="E6161" s="159"/>
      <c r="F6161" s="159"/>
      <c r="G6161" s="160"/>
      <c r="H6161" s="159"/>
      <c r="I6161" s="159"/>
      <c r="K6161" s="161"/>
      <c r="S6161" s="157"/>
    </row>
    <row r="6162" spans="1:19" s="158" customFormat="1" x14ac:dyDescent="0.2">
      <c r="A6162" s="157"/>
      <c r="E6162" s="159"/>
      <c r="F6162" s="159"/>
      <c r="G6162" s="160"/>
      <c r="H6162" s="159"/>
      <c r="I6162" s="159"/>
      <c r="K6162" s="161"/>
      <c r="S6162" s="157"/>
    </row>
    <row r="6163" spans="1:19" s="158" customFormat="1" x14ac:dyDescent="0.2">
      <c r="A6163" s="157"/>
      <c r="E6163" s="159"/>
      <c r="F6163" s="159"/>
      <c r="G6163" s="160"/>
      <c r="H6163" s="159"/>
      <c r="I6163" s="159"/>
      <c r="K6163" s="161"/>
      <c r="S6163" s="157"/>
    </row>
    <row r="6164" spans="1:19" s="158" customFormat="1" x14ac:dyDescent="0.2">
      <c r="A6164" s="157"/>
      <c r="E6164" s="159"/>
      <c r="F6164" s="159"/>
      <c r="G6164" s="160"/>
      <c r="H6164" s="159"/>
      <c r="I6164" s="159"/>
      <c r="K6164" s="161"/>
      <c r="S6164" s="157"/>
    </row>
    <row r="6165" spans="1:19" s="158" customFormat="1" x14ac:dyDescent="0.2">
      <c r="A6165" s="157"/>
      <c r="E6165" s="159"/>
      <c r="F6165" s="159"/>
      <c r="G6165" s="160"/>
      <c r="H6165" s="159"/>
      <c r="I6165" s="159"/>
      <c r="K6165" s="161"/>
      <c r="S6165" s="157"/>
    </row>
    <row r="6166" spans="1:19" s="158" customFormat="1" x14ac:dyDescent="0.2">
      <c r="A6166" s="157"/>
      <c r="E6166" s="159"/>
      <c r="F6166" s="159"/>
      <c r="G6166" s="160"/>
      <c r="H6166" s="159"/>
      <c r="I6166" s="159"/>
      <c r="K6166" s="161"/>
      <c r="S6166" s="157"/>
    </row>
    <row r="6167" spans="1:19" s="158" customFormat="1" x14ac:dyDescent="0.2">
      <c r="A6167" s="157"/>
      <c r="E6167" s="159"/>
      <c r="F6167" s="159"/>
      <c r="G6167" s="160"/>
      <c r="H6167" s="159"/>
      <c r="I6167" s="159"/>
      <c r="K6167" s="161"/>
      <c r="S6167" s="157"/>
    </row>
    <row r="6168" spans="1:19" s="158" customFormat="1" x14ac:dyDescent="0.2">
      <c r="A6168" s="157"/>
      <c r="E6168" s="159"/>
      <c r="F6168" s="159"/>
      <c r="G6168" s="160"/>
      <c r="H6168" s="159"/>
      <c r="I6168" s="159"/>
      <c r="K6168" s="161"/>
      <c r="S6168" s="157"/>
    </row>
    <row r="6169" spans="1:19" s="158" customFormat="1" x14ac:dyDescent="0.2">
      <c r="A6169" s="157"/>
      <c r="E6169" s="159"/>
      <c r="F6169" s="159"/>
      <c r="G6169" s="160"/>
      <c r="H6169" s="159"/>
      <c r="I6169" s="159"/>
      <c r="K6169" s="161"/>
      <c r="S6169" s="157"/>
    </row>
    <row r="6170" spans="1:19" s="158" customFormat="1" x14ac:dyDescent="0.2">
      <c r="A6170" s="157"/>
      <c r="E6170" s="159"/>
      <c r="F6170" s="159"/>
      <c r="G6170" s="160"/>
      <c r="H6170" s="159"/>
      <c r="I6170" s="159"/>
      <c r="K6170" s="161"/>
      <c r="S6170" s="157"/>
    </row>
    <row r="6171" spans="1:19" s="158" customFormat="1" x14ac:dyDescent="0.2">
      <c r="A6171" s="157"/>
      <c r="E6171" s="159"/>
      <c r="F6171" s="159"/>
      <c r="G6171" s="160"/>
      <c r="H6171" s="159"/>
      <c r="I6171" s="159"/>
      <c r="K6171" s="161"/>
      <c r="S6171" s="157"/>
    </row>
    <row r="6172" spans="1:19" s="158" customFormat="1" x14ac:dyDescent="0.2">
      <c r="A6172" s="157"/>
      <c r="E6172" s="159"/>
      <c r="F6172" s="159"/>
      <c r="G6172" s="160"/>
      <c r="H6172" s="159"/>
      <c r="I6172" s="159"/>
      <c r="K6172" s="161"/>
      <c r="S6172" s="157"/>
    </row>
    <row r="6173" spans="1:19" s="158" customFormat="1" x14ac:dyDescent="0.2">
      <c r="A6173" s="157"/>
      <c r="E6173" s="159"/>
      <c r="F6173" s="159"/>
      <c r="G6173" s="160"/>
      <c r="H6173" s="159"/>
      <c r="I6173" s="159"/>
      <c r="K6173" s="161"/>
      <c r="S6173" s="157"/>
    </row>
    <row r="6174" spans="1:19" s="158" customFormat="1" x14ac:dyDescent="0.2">
      <c r="A6174" s="157"/>
      <c r="E6174" s="159"/>
      <c r="F6174" s="159"/>
      <c r="G6174" s="160"/>
      <c r="H6174" s="159"/>
      <c r="I6174" s="159"/>
      <c r="K6174" s="161"/>
      <c r="S6174" s="157"/>
    </row>
    <row r="6175" spans="1:19" s="158" customFormat="1" x14ac:dyDescent="0.2">
      <c r="A6175" s="157"/>
      <c r="E6175" s="159"/>
      <c r="F6175" s="159"/>
      <c r="G6175" s="160"/>
      <c r="H6175" s="159"/>
      <c r="I6175" s="159"/>
      <c r="K6175" s="161"/>
      <c r="S6175" s="157"/>
    </row>
    <row r="6176" spans="1:19" s="158" customFormat="1" x14ac:dyDescent="0.2">
      <c r="A6176" s="157"/>
      <c r="E6176" s="159"/>
      <c r="F6176" s="159"/>
      <c r="G6176" s="160"/>
      <c r="H6176" s="159"/>
      <c r="I6176" s="159"/>
      <c r="K6176" s="161"/>
      <c r="S6176" s="157"/>
    </row>
    <row r="6177" spans="1:19" s="158" customFormat="1" x14ac:dyDescent="0.2">
      <c r="A6177" s="157"/>
      <c r="E6177" s="159"/>
      <c r="F6177" s="159"/>
      <c r="G6177" s="160"/>
      <c r="H6177" s="159"/>
      <c r="I6177" s="159"/>
      <c r="K6177" s="161"/>
      <c r="S6177" s="157"/>
    </row>
    <row r="6178" spans="1:19" s="158" customFormat="1" x14ac:dyDescent="0.2">
      <c r="A6178" s="157"/>
      <c r="E6178" s="159"/>
      <c r="F6178" s="159"/>
      <c r="G6178" s="160"/>
      <c r="H6178" s="159"/>
      <c r="I6178" s="159"/>
      <c r="K6178" s="161"/>
      <c r="S6178" s="157"/>
    </row>
    <row r="6179" spans="1:19" s="158" customFormat="1" x14ac:dyDescent="0.2">
      <c r="A6179" s="157"/>
      <c r="E6179" s="159"/>
      <c r="F6179" s="159"/>
      <c r="G6179" s="160"/>
      <c r="H6179" s="159"/>
      <c r="I6179" s="159"/>
      <c r="K6179" s="161"/>
      <c r="S6179" s="157"/>
    </row>
    <row r="6180" spans="1:19" s="158" customFormat="1" x14ac:dyDescent="0.2">
      <c r="A6180" s="157"/>
      <c r="E6180" s="159"/>
      <c r="F6180" s="159"/>
      <c r="G6180" s="160"/>
      <c r="H6180" s="159"/>
      <c r="I6180" s="159"/>
      <c r="K6180" s="161"/>
      <c r="S6180" s="157"/>
    </row>
    <row r="6181" spans="1:19" s="158" customFormat="1" x14ac:dyDescent="0.2">
      <c r="A6181" s="157"/>
      <c r="E6181" s="159"/>
      <c r="F6181" s="159"/>
      <c r="G6181" s="160"/>
      <c r="H6181" s="159"/>
      <c r="I6181" s="159"/>
      <c r="K6181" s="161"/>
      <c r="S6181" s="157"/>
    </row>
    <row r="6182" spans="1:19" s="158" customFormat="1" x14ac:dyDescent="0.2">
      <c r="A6182" s="157"/>
      <c r="E6182" s="159"/>
      <c r="F6182" s="159"/>
      <c r="G6182" s="160"/>
      <c r="H6182" s="159"/>
      <c r="I6182" s="159"/>
      <c r="K6182" s="161"/>
      <c r="S6182" s="157"/>
    </row>
    <row r="6183" spans="1:19" s="158" customFormat="1" x14ac:dyDescent="0.2">
      <c r="A6183" s="157"/>
      <c r="E6183" s="159"/>
      <c r="F6183" s="159"/>
      <c r="G6183" s="160"/>
      <c r="H6183" s="159"/>
      <c r="I6183" s="159"/>
      <c r="K6183" s="161"/>
      <c r="S6183" s="157"/>
    </row>
    <row r="6184" spans="1:19" s="158" customFormat="1" x14ac:dyDescent="0.2">
      <c r="A6184" s="157"/>
      <c r="E6184" s="159"/>
      <c r="F6184" s="159"/>
      <c r="G6184" s="160"/>
      <c r="H6184" s="159"/>
      <c r="I6184" s="159"/>
      <c r="K6184" s="161"/>
      <c r="S6184" s="157"/>
    </row>
    <row r="6185" spans="1:19" s="158" customFormat="1" x14ac:dyDescent="0.2">
      <c r="A6185" s="157"/>
      <c r="E6185" s="159"/>
      <c r="F6185" s="159"/>
      <c r="G6185" s="160"/>
      <c r="H6185" s="159"/>
      <c r="I6185" s="159"/>
      <c r="K6185" s="161"/>
      <c r="S6185" s="157"/>
    </row>
    <row r="6186" spans="1:19" s="158" customFormat="1" x14ac:dyDescent="0.2">
      <c r="A6186" s="157"/>
      <c r="E6186" s="159"/>
      <c r="F6186" s="159"/>
      <c r="G6186" s="160"/>
      <c r="H6186" s="159"/>
      <c r="I6186" s="159"/>
      <c r="K6186" s="161"/>
      <c r="S6186" s="157"/>
    </row>
    <row r="6187" spans="1:19" s="158" customFormat="1" x14ac:dyDescent="0.2">
      <c r="A6187" s="157"/>
      <c r="E6187" s="159"/>
      <c r="F6187" s="159"/>
      <c r="G6187" s="160"/>
      <c r="H6187" s="159"/>
      <c r="I6187" s="159"/>
      <c r="K6187" s="161"/>
      <c r="S6187" s="157"/>
    </row>
    <row r="6188" spans="1:19" s="158" customFormat="1" x14ac:dyDescent="0.2">
      <c r="A6188" s="157"/>
      <c r="E6188" s="159"/>
      <c r="F6188" s="159"/>
      <c r="G6188" s="160"/>
      <c r="H6188" s="159"/>
      <c r="I6188" s="159"/>
      <c r="K6188" s="161"/>
      <c r="S6188" s="157"/>
    </row>
    <row r="6189" spans="1:19" s="158" customFormat="1" x14ac:dyDescent="0.2">
      <c r="A6189" s="157"/>
      <c r="E6189" s="159"/>
      <c r="F6189" s="159"/>
      <c r="G6189" s="160"/>
      <c r="H6189" s="159"/>
      <c r="I6189" s="159"/>
      <c r="K6189" s="161"/>
      <c r="S6189" s="157"/>
    </row>
    <row r="6190" spans="1:19" s="158" customFormat="1" x14ac:dyDescent="0.2">
      <c r="A6190" s="157"/>
      <c r="E6190" s="159"/>
      <c r="F6190" s="159"/>
      <c r="G6190" s="160"/>
      <c r="H6190" s="159"/>
      <c r="I6190" s="159"/>
      <c r="K6190" s="161"/>
      <c r="S6190" s="157"/>
    </row>
    <row r="6191" spans="1:19" s="158" customFormat="1" x14ac:dyDescent="0.2">
      <c r="A6191" s="157"/>
      <c r="E6191" s="159"/>
      <c r="F6191" s="159"/>
      <c r="G6191" s="160"/>
      <c r="H6191" s="159"/>
      <c r="I6191" s="159"/>
      <c r="K6191" s="161"/>
      <c r="S6191" s="157"/>
    </row>
    <row r="6192" spans="1:19" s="158" customFormat="1" x14ac:dyDescent="0.2">
      <c r="A6192" s="157"/>
      <c r="E6192" s="159"/>
      <c r="F6192" s="159"/>
      <c r="G6192" s="160"/>
      <c r="H6192" s="159"/>
      <c r="I6192" s="159"/>
      <c r="K6192" s="161"/>
      <c r="S6192" s="157"/>
    </row>
    <row r="6193" spans="1:19" s="158" customFormat="1" x14ac:dyDescent="0.2">
      <c r="A6193" s="157"/>
      <c r="E6193" s="159"/>
      <c r="F6193" s="159"/>
      <c r="G6193" s="160"/>
      <c r="H6193" s="159"/>
      <c r="I6193" s="159"/>
      <c r="K6193" s="161"/>
      <c r="S6193" s="157"/>
    </row>
    <row r="6194" spans="1:19" s="158" customFormat="1" x14ac:dyDescent="0.2">
      <c r="A6194" s="157"/>
      <c r="E6194" s="159"/>
      <c r="F6194" s="159"/>
      <c r="G6194" s="160"/>
      <c r="H6194" s="159"/>
      <c r="I6194" s="159"/>
      <c r="K6194" s="161"/>
      <c r="S6194" s="157"/>
    </row>
    <row r="6195" spans="1:19" s="158" customFormat="1" x14ac:dyDescent="0.2">
      <c r="A6195" s="157"/>
      <c r="E6195" s="159"/>
      <c r="F6195" s="159"/>
      <c r="G6195" s="160"/>
      <c r="H6195" s="159"/>
      <c r="I6195" s="159"/>
      <c r="K6195" s="161"/>
      <c r="S6195" s="157"/>
    </row>
    <row r="6196" spans="1:19" s="158" customFormat="1" x14ac:dyDescent="0.2">
      <c r="A6196" s="157"/>
      <c r="E6196" s="159"/>
      <c r="F6196" s="159"/>
      <c r="G6196" s="160"/>
      <c r="H6196" s="159"/>
      <c r="I6196" s="159"/>
      <c r="K6196" s="161"/>
      <c r="S6196" s="157"/>
    </row>
    <row r="6197" spans="1:19" s="158" customFormat="1" x14ac:dyDescent="0.2">
      <c r="A6197" s="157"/>
      <c r="E6197" s="159"/>
      <c r="F6197" s="159"/>
      <c r="G6197" s="160"/>
      <c r="H6197" s="159"/>
      <c r="I6197" s="159"/>
      <c r="K6197" s="161"/>
      <c r="S6197" s="157"/>
    </row>
    <row r="6198" spans="1:19" s="158" customFormat="1" x14ac:dyDescent="0.2">
      <c r="A6198" s="157"/>
      <c r="E6198" s="159"/>
      <c r="F6198" s="159"/>
      <c r="G6198" s="160"/>
      <c r="H6198" s="159"/>
      <c r="I6198" s="159"/>
      <c r="K6198" s="161"/>
      <c r="S6198" s="157"/>
    </row>
    <row r="6199" spans="1:19" s="158" customFormat="1" x14ac:dyDescent="0.2">
      <c r="A6199" s="157"/>
      <c r="E6199" s="159"/>
      <c r="F6199" s="159"/>
      <c r="G6199" s="160"/>
      <c r="H6199" s="159"/>
      <c r="I6199" s="159"/>
      <c r="K6199" s="161"/>
      <c r="S6199" s="157"/>
    </row>
    <row r="6200" spans="1:19" s="158" customFormat="1" x14ac:dyDescent="0.2">
      <c r="A6200" s="157"/>
      <c r="E6200" s="159"/>
      <c r="F6200" s="159"/>
      <c r="G6200" s="160"/>
      <c r="H6200" s="159"/>
      <c r="I6200" s="159"/>
      <c r="K6200" s="161"/>
      <c r="S6200" s="157"/>
    </row>
    <row r="6201" spans="1:19" s="158" customFormat="1" x14ac:dyDescent="0.2">
      <c r="A6201" s="157"/>
      <c r="E6201" s="159"/>
      <c r="F6201" s="159"/>
      <c r="G6201" s="160"/>
      <c r="H6201" s="159"/>
      <c r="I6201" s="159"/>
      <c r="K6201" s="161"/>
      <c r="S6201" s="157"/>
    </row>
    <row r="6202" spans="1:19" s="158" customFormat="1" x14ac:dyDescent="0.2">
      <c r="A6202" s="157"/>
      <c r="E6202" s="159"/>
      <c r="F6202" s="159"/>
      <c r="G6202" s="160"/>
      <c r="H6202" s="159"/>
      <c r="I6202" s="159"/>
      <c r="K6202" s="161"/>
      <c r="S6202" s="157"/>
    </row>
    <row r="6203" spans="1:19" s="158" customFormat="1" x14ac:dyDescent="0.2">
      <c r="A6203" s="157"/>
      <c r="E6203" s="159"/>
      <c r="F6203" s="159"/>
      <c r="G6203" s="160"/>
      <c r="H6203" s="159"/>
      <c r="I6203" s="159"/>
      <c r="K6203" s="161"/>
      <c r="S6203" s="157"/>
    </row>
    <row r="6204" spans="1:19" s="158" customFormat="1" x14ac:dyDescent="0.2">
      <c r="A6204" s="157"/>
      <c r="E6204" s="159"/>
      <c r="F6204" s="159"/>
      <c r="G6204" s="160"/>
      <c r="H6204" s="159"/>
      <c r="I6204" s="159"/>
      <c r="K6204" s="161"/>
      <c r="S6204" s="157"/>
    </row>
    <row r="6205" spans="1:19" s="158" customFormat="1" x14ac:dyDescent="0.2">
      <c r="A6205" s="157"/>
      <c r="E6205" s="159"/>
      <c r="F6205" s="159"/>
      <c r="G6205" s="160"/>
      <c r="H6205" s="159"/>
      <c r="I6205" s="159"/>
      <c r="K6205" s="161"/>
      <c r="S6205" s="157"/>
    </row>
    <row r="6206" spans="1:19" s="158" customFormat="1" x14ac:dyDescent="0.2">
      <c r="A6206" s="157"/>
      <c r="E6206" s="159"/>
      <c r="F6206" s="159"/>
      <c r="G6206" s="160"/>
      <c r="H6206" s="159"/>
      <c r="I6206" s="159"/>
      <c r="K6206" s="161"/>
      <c r="S6206" s="157"/>
    </row>
    <row r="6207" spans="1:19" s="158" customFormat="1" x14ac:dyDescent="0.2">
      <c r="A6207" s="157"/>
      <c r="E6207" s="159"/>
      <c r="F6207" s="159"/>
      <c r="G6207" s="160"/>
      <c r="H6207" s="159"/>
      <c r="I6207" s="159"/>
      <c r="K6207" s="161"/>
      <c r="S6207" s="157"/>
    </row>
    <row r="6208" spans="1:19" s="158" customFormat="1" x14ac:dyDescent="0.2">
      <c r="A6208" s="157"/>
      <c r="E6208" s="159"/>
      <c r="F6208" s="159"/>
      <c r="G6208" s="160"/>
      <c r="H6208" s="159"/>
      <c r="I6208" s="159"/>
      <c r="K6208" s="161"/>
      <c r="S6208" s="157"/>
    </row>
    <row r="6209" spans="1:19" s="158" customFormat="1" x14ac:dyDescent="0.2">
      <c r="A6209" s="157"/>
      <c r="E6209" s="159"/>
      <c r="F6209" s="159"/>
      <c r="G6209" s="160"/>
      <c r="H6209" s="159"/>
      <c r="I6209" s="159"/>
      <c r="K6209" s="161"/>
      <c r="S6209" s="157"/>
    </row>
    <row r="6210" spans="1:19" s="158" customFormat="1" x14ac:dyDescent="0.2">
      <c r="A6210" s="157"/>
      <c r="E6210" s="159"/>
      <c r="F6210" s="159"/>
      <c r="G6210" s="160"/>
      <c r="H6210" s="159"/>
      <c r="I6210" s="159"/>
      <c r="K6210" s="161"/>
      <c r="S6210" s="157"/>
    </row>
    <row r="6211" spans="1:19" s="158" customFormat="1" x14ac:dyDescent="0.2">
      <c r="A6211" s="157"/>
      <c r="E6211" s="159"/>
      <c r="F6211" s="159"/>
      <c r="G6211" s="160"/>
      <c r="H6211" s="159"/>
      <c r="I6211" s="159"/>
      <c r="K6211" s="161"/>
      <c r="S6211" s="157"/>
    </row>
    <row r="6212" spans="1:19" s="158" customFormat="1" x14ac:dyDescent="0.2">
      <c r="A6212" s="157"/>
      <c r="E6212" s="159"/>
      <c r="F6212" s="159"/>
      <c r="G6212" s="160"/>
      <c r="H6212" s="159"/>
      <c r="I6212" s="159"/>
      <c r="K6212" s="161"/>
      <c r="S6212" s="157"/>
    </row>
    <row r="6213" spans="1:19" s="158" customFormat="1" x14ac:dyDescent="0.2">
      <c r="A6213" s="157"/>
      <c r="E6213" s="159"/>
      <c r="F6213" s="159"/>
      <c r="G6213" s="160"/>
      <c r="H6213" s="159"/>
      <c r="I6213" s="159"/>
      <c r="K6213" s="161"/>
      <c r="S6213" s="157"/>
    </row>
    <row r="6214" spans="1:19" s="158" customFormat="1" x14ac:dyDescent="0.2">
      <c r="A6214" s="157"/>
      <c r="E6214" s="159"/>
      <c r="F6214" s="159"/>
      <c r="G6214" s="160"/>
      <c r="H6214" s="159"/>
      <c r="I6214" s="159"/>
      <c r="K6214" s="161"/>
      <c r="S6214" s="157"/>
    </row>
    <row r="6215" spans="1:19" s="158" customFormat="1" x14ac:dyDescent="0.2">
      <c r="A6215" s="157"/>
      <c r="E6215" s="159"/>
      <c r="F6215" s="159"/>
      <c r="G6215" s="160"/>
      <c r="H6215" s="159"/>
      <c r="I6215" s="159"/>
      <c r="K6215" s="161"/>
      <c r="S6215" s="157"/>
    </row>
    <row r="6216" spans="1:19" s="158" customFormat="1" x14ac:dyDescent="0.2">
      <c r="A6216" s="157"/>
      <c r="E6216" s="159"/>
      <c r="F6216" s="159"/>
      <c r="G6216" s="160"/>
      <c r="H6216" s="159"/>
      <c r="I6216" s="159"/>
      <c r="K6216" s="161"/>
      <c r="S6216" s="157"/>
    </row>
    <row r="6217" spans="1:19" s="158" customFormat="1" x14ac:dyDescent="0.2">
      <c r="A6217" s="157"/>
      <c r="E6217" s="159"/>
      <c r="F6217" s="159"/>
      <c r="G6217" s="160"/>
      <c r="H6217" s="159"/>
      <c r="I6217" s="159"/>
      <c r="K6217" s="161"/>
      <c r="S6217" s="157"/>
    </row>
    <row r="6218" spans="1:19" s="158" customFormat="1" x14ac:dyDescent="0.2">
      <c r="A6218" s="157"/>
      <c r="E6218" s="159"/>
      <c r="F6218" s="159"/>
      <c r="G6218" s="160"/>
      <c r="H6218" s="159"/>
      <c r="I6218" s="159"/>
      <c r="K6218" s="161"/>
      <c r="S6218" s="157"/>
    </row>
    <row r="6219" spans="1:19" s="158" customFormat="1" x14ac:dyDescent="0.2">
      <c r="A6219" s="157"/>
      <c r="E6219" s="159"/>
      <c r="F6219" s="159"/>
      <c r="G6219" s="160"/>
      <c r="H6219" s="159"/>
      <c r="I6219" s="159"/>
      <c r="K6219" s="161"/>
      <c r="S6219" s="157"/>
    </row>
    <row r="6220" spans="1:19" s="158" customFormat="1" x14ac:dyDescent="0.2">
      <c r="A6220" s="157"/>
      <c r="E6220" s="159"/>
      <c r="F6220" s="159"/>
      <c r="G6220" s="160"/>
      <c r="H6220" s="159"/>
      <c r="I6220" s="159"/>
      <c r="K6220" s="161"/>
      <c r="S6220" s="157"/>
    </row>
    <row r="6221" spans="1:19" s="158" customFormat="1" x14ac:dyDescent="0.2">
      <c r="A6221" s="157"/>
      <c r="E6221" s="159"/>
      <c r="F6221" s="159"/>
      <c r="G6221" s="160"/>
      <c r="H6221" s="159"/>
      <c r="I6221" s="159"/>
      <c r="K6221" s="161"/>
      <c r="S6221" s="157"/>
    </row>
    <row r="6222" spans="1:19" s="158" customFormat="1" x14ac:dyDescent="0.2">
      <c r="A6222" s="157"/>
      <c r="E6222" s="159"/>
      <c r="F6222" s="159"/>
      <c r="G6222" s="160"/>
      <c r="H6222" s="159"/>
      <c r="I6222" s="159"/>
      <c r="K6222" s="161"/>
      <c r="S6222" s="157"/>
    </row>
    <row r="6223" spans="1:19" s="158" customFormat="1" x14ac:dyDescent="0.2">
      <c r="A6223" s="157"/>
      <c r="E6223" s="159"/>
      <c r="F6223" s="159"/>
      <c r="G6223" s="160"/>
      <c r="H6223" s="159"/>
      <c r="I6223" s="159"/>
      <c r="K6223" s="161"/>
      <c r="S6223" s="157"/>
    </row>
    <row r="6224" spans="1:19" s="158" customFormat="1" x14ac:dyDescent="0.2">
      <c r="A6224" s="157"/>
      <c r="E6224" s="159"/>
      <c r="F6224" s="159"/>
      <c r="G6224" s="160"/>
      <c r="H6224" s="159"/>
      <c r="I6224" s="159"/>
      <c r="K6224" s="161"/>
      <c r="S6224" s="157"/>
    </row>
    <row r="6225" spans="1:19" s="158" customFormat="1" x14ac:dyDescent="0.2">
      <c r="A6225" s="157"/>
      <c r="E6225" s="159"/>
      <c r="F6225" s="159"/>
      <c r="G6225" s="160"/>
      <c r="H6225" s="159"/>
      <c r="I6225" s="159"/>
      <c r="K6225" s="161"/>
      <c r="S6225" s="157"/>
    </row>
    <row r="6226" spans="1:19" s="158" customFormat="1" x14ac:dyDescent="0.2">
      <c r="A6226" s="157"/>
      <c r="E6226" s="159"/>
      <c r="F6226" s="159"/>
      <c r="G6226" s="160"/>
      <c r="H6226" s="159"/>
      <c r="I6226" s="159"/>
      <c r="K6226" s="161"/>
      <c r="S6226" s="157"/>
    </row>
    <row r="6227" spans="1:19" s="158" customFormat="1" x14ac:dyDescent="0.2">
      <c r="A6227" s="157"/>
      <c r="E6227" s="159"/>
      <c r="F6227" s="159"/>
      <c r="G6227" s="160"/>
      <c r="H6227" s="159"/>
      <c r="I6227" s="159"/>
      <c r="K6227" s="161"/>
      <c r="S6227" s="157"/>
    </row>
    <row r="6228" spans="1:19" s="158" customFormat="1" x14ac:dyDescent="0.2">
      <c r="A6228" s="157"/>
      <c r="E6228" s="159"/>
      <c r="F6228" s="159"/>
      <c r="G6228" s="160"/>
      <c r="H6228" s="159"/>
      <c r="I6228" s="159"/>
      <c r="K6228" s="161"/>
      <c r="S6228" s="157"/>
    </row>
    <row r="6229" spans="1:19" s="158" customFormat="1" x14ac:dyDescent="0.2">
      <c r="A6229" s="157"/>
      <c r="E6229" s="159"/>
      <c r="F6229" s="159"/>
      <c r="G6229" s="160"/>
      <c r="H6229" s="159"/>
      <c r="I6229" s="159"/>
      <c r="K6229" s="161"/>
      <c r="S6229" s="157"/>
    </row>
    <row r="6230" spans="1:19" s="158" customFormat="1" x14ac:dyDescent="0.2">
      <c r="A6230" s="157"/>
      <c r="E6230" s="159"/>
      <c r="F6230" s="159"/>
      <c r="G6230" s="160"/>
      <c r="H6230" s="159"/>
      <c r="I6230" s="159"/>
      <c r="K6230" s="161"/>
      <c r="S6230" s="157"/>
    </row>
    <row r="6231" spans="1:19" s="158" customFormat="1" x14ac:dyDescent="0.2">
      <c r="A6231" s="157"/>
      <c r="E6231" s="159"/>
      <c r="F6231" s="159"/>
      <c r="G6231" s="160"/>
      <c r="H6231" s="159"/>
      <c r="I6231" s="159"/>
      <c r="K6231" s="161"/>
      <c r="S6231" s="157"/>
    </row>
    <row r="6232" spans="1:19" s="158" customFormat="1" x14ac:dyDescent="0.2">
      <c r="A6232" s="157"/>
      <c r="E6232" s="159"/>
      <c r="F6232" s="159"/>
      <c r="G6232" s="160"/>
      <c r="H6232" s="159"/>
      <c r="I6232" s="159"/>
      <c r="K6232" s="161"/>
      <c r="S6232" s="157"/>
    </row>
    <row r="6233" spans="1:19" s="158" customFormat="1" x14ac:dyDescent="0.2">
      <c r="A6233" s="157"/>
      <c r="E6233" s="159"/>
      <c r="F6233" s="159"/>
      <c r="G6233" s="160"/>
      <c r="H6233" s="159"/>
      <c r="I6233" s="159"/>
      <c r="K6233" s="161"/>
      <c r="S6233" s="157"/>
    </row>
    <row r="6234" spans="1:19" s="158" customFormat="1" x14ac:dyDescent="0.2">
      <c r="A6234" s="157"/>
      <c r="E6234" s="159"/>
      <c r="F6234" s="159"/>
      <c r="G6234" s="160"/>
      <c r="H6234" s="159"/>
      <c r="I6234" s="159"/>
      <c r="K6234" s="161"/>
      <c r="S6234" s="157"/>
    </row>
    <row r="6235" spans="1:19" s="158" customFormat="1" x14ac:dyDescent="0.2">
      <c r="A6235" s="157"/>
      <c r="E6235" s="159"/>
      <c r="F6235" s="159"/>
      <c r="G6235" s="160"/>
      <c r="H6235" s="159"/>
      <c r="I6235" s="159"/>
      <c r="K6235" s="161"/>
      <c r="S6235" s="157"/>
    </row>
    <row r="6236" spans="1:19" s="158" customFormat="1" x14ac:dyDescent="0.2">
      <c r="A6236" s="157"/>
      <c r="E6236" s="159"/>
      <c r="F6236" s="159"/>
      <c r="G6236" s="160"/>
      <c r="H6236" s="159"/>
      <c r="I6236" s="159"/>
      <c r="K6236" s="161"/>
      <c r="S6236" s="157"/>
    </row>
    <row r="6237" spans="1:19" s="158" customFormat="1" x14ac:dyDescent="0.2">
      <c r="A6237" s="157"/>
      <c r="E6237" s="159"/>
      <c r="F6237" s="159"/>
      <c r="G6237" s="160"/>
      <c r="H6237" s="159"/>
      <c r="I6237" s="159"/>
      <c r="K6237" s="161"/>
      <c r="S6237" s="157"/>
    </row>
    <row r="6238" spans="1:19" s="158" customFormat="1" x14ac:dyDescent="0.2">
      <c r="A6238" s="157"/>
      <c r="E6238" s="159"/>
      <c r="F6238" s="159"/>
      <c r="G6238" s="160"/>
      <c r="H6238" s="159"/>
      <c r="I6238" s="159"/>
      <c r="K6238" s="161"/>
      <c r="S6238" s="157"/>
    </row>
    <row r="6239" spans="1:19" s="158" customFormat="1" x14ac:dyDescent="0.2">
      <c r="A6239" s="157"/>
      <c r="E6239" s="159"/>
      <c r="F6239" s="159"/>
      <c r="G6239" s="160"/>
      <c r="H6239" s="159"/>
      <c r="I6239" s="159"/>
      <c r="K6239" s="161"/>
      <c r="S6239" s="157"/>
    </row>
    <row r="6240" spans="1:19" s="158" customFormat="1" x14ac:dyDescent="0.2">
      <c r="A6240" s="157"/>
      <c r="E6240" s="159"/>
      <c r="F6240" s="159"/>
      <c r="G6240" s="160"/>
      <c r="H6240" s="159"/>
      <c r="I6240" s="159"/>
      <c r="K6240" s="161"/>
      <c r="S6240" s="157"/>
    </row>
    <row r="6241" spans="1:19" s="158" customFormat="1" x14ac:dyDescent="0.2">
      <c r="A6241" s="157"/>
      <c r="E6241" s="159"/>
      <c r="F6241" s="159"/>
      <c r="G6241" s="160"/>
      <c r="H6241" s="159"/>
      <c r="I6241" s="159"/>
      <c r="K6241" s="161"/>
      <c r="S6241" s="157"/>
    </row>
    <row r="6242" spans="1:19" s="158" customFormat="1" x14ac:dyDescent="0.2">
      <c r="A6242" s="157"/>
      <c r="E6242" s="159"/>
      <c r="F6242" s="159"/>
      <c r="G6242" s="160"/>
      <c r="H6242" s="159"/>
      <c r="I6242" s="159"/>
      <c r="K6242" s="161"/>
      <c r="S6242" s="157"/>
    </row>
    <row r="6243" spans="1:19" s="158" customFormat="1" x14ac:dyDescent="0.2">
      <c r="A6243" s="157"/>
      <c r="E6243" s="159"/>
      <c r="F6243" s="159"/>
      <c r="G6243" s="160"/>
      <c r="H6243" s="159"/>
      <c r="I6243" s="159"/>
      <c r="K6243" s="161"/>
      <c r="S6243" s="157"/>
    </row>
    <row r="6244" spans="1:19" s="158" customFormat="1" x14ac:dyDescent="0.2">
      <c r="A6244" s="157"/>
      <c r="E6244" s="159"/>
      <c r="F6244" s="159"/>
      <c r="G6244" s="160"/>
      <c r="H6244" s="159"/>
      <c r="I6244" s="159"/>
      <c r="K6244" s="161"/>
      <c r="S6244" s="157"/>
    </row>
    <row r="6245" spans="1:19" s="158" customFormat="1" x14ac:dyDescent="0.2">
      <c r="A6245" s="157"/>
      <c r="E6245" s="159"/>
      <c r="F6245" s="159"/>
      <c r="G6245" s="160"/>
      <c r="H6245" s="159"/>
      <c r="I6245" s="159"/>
      <c r="K6245" s="161"/>
      <c r="S6245" s="157"/>
    </row>
    <row r="6246" spans="1:19" s="158" customFormat="1" x14ac:dyDescent="0.2">
      <c r="A6246" s="157"/>
      <c r="E6246" s="159"/>
      <c r="F6246" s="159"/>
      <c r="G6246" s="160"/>
      <c r="H6246" s="159"/>
      <c r="I6246" s="159"/>
      <c r="K6246" s="161"/>
      <c r="S6246" s="157"/>
    </row>
    <row r="6247" spans="1:19" s="158" customFormat="1" x14ac:dyDescent="0.2">
      <c r="A6247" s="157"/>
      <c r="E6247" s="159"/>
      <c r="F6247" s="159"/>
      <c r="G6247" s="160"/>
      <c r="H6247" s="159"/>
      <c r="I6247" s="159"/>
      <c r="K6247" s="161"/>
      <c r="S6247" s="157"/>
    </row>
    <row r="6248" spans="1:19" s="158" customFormat="1" x14ac:dyDescent="0.2">
      <c r="A6248" s="157"/>
      <c r="E6248" s="159"/>
      <c r="F6248" s="159"/>
      <c r="G6248" s="160"/>
      <c r="H6248" s="159"/>
      <c r="I6248" s="159"/>
      <c r="K6248" s="161"/>
      <c r="S6248" s="157"/>
    </row>
    <row r="6249" spans="1:19" s="158" customFormat="1" x14ac:dyDescent="0.2">
      <c r="A6249" s="157"/>
      <c r="E6249" s="159"/>
      <c r="F6249" s="159"/>
      <c r="G6249" s="160"/>
      <c r="H6249" s="159"/>
      <c r="I6249" s="159"/>
      <c r="K6249" s="161"/>
      <c r="S6249" s="157"/>
    </row>
    <row r="6250" spans="1:19" s="158" customFormat="1" x14ac:dyDescent="0.2">
      <c r="A6250" s="157"/>
      <c r="E6250" s="159"/>
      <c r="F6250" s="159"/>
      <c r="G6250" s="160"/>
      <c r="H6250" s="159"/>
      <c r="I6250" s="159"/>
      <c r="K6250" s="161"/>
      <c r="S6250" s="157"/>
    </row>
    <row r="6251" spans="1:19" s="158" customFormat="1" x14ac:dyDescent="0.2">
      <c r="A6251" s="157"/>
      <c r="E6251" s="159"/>
      <c r="F6251" s="159"/>
      <c r="G6251" s="160"/>
      <c r="H6251" s="159"/>
      <c r="I6251" s="159"/>
      <c r="K6251" s="161"/>
      <c r="S6251" s="157"/>
    </row>
    <row r="6252" spans="1:19" s="158" customFormat="1" x14ac:dyDescent="0.2">
      <c r="A6252" s="157"/>
      <c r="E6252" s="159"/>
      <c r="F6252" s="159"/>
      <c r="G6252" s="160"/>
      <c r="H6252" s="159"/>
      <c r="I6252" s="159"/>
      <c r="K6252" s="161"/>
      <c r="S6252" s="157"/>
    </row>
    <row r="6253" spans="1:19" s="158" customFormat="1" x14ac:dyDescent="0.2">
      <c r="A6253" s="157"/>
      <c r="E6253" s="159"/>
      <c r="F6253" s="159"/>
      <c r="G6253" s="160"/>
      <c r="H6253" s="159"/>
      <c r="I6253" s="159"/>
      <c r="K6253" s="161"/>
      <c r="S6253" s="157"/>
    </row>
    <row r="6254" spans="1:19" s="158" customFormat="1" x14ac:dyDescent="0.2">
      <c r="A6254" s="157"/>
      <c r="E6254" s="159"/>
      <c r="F6254" s="159"/>
      <c r="G6254" s="160"/>
      <c r="H6254" s="159"/>
      <c r="I6254" s="159"/>
      <c r="K6254" s="161"/>
      <c r="S6254" s="157"/>
    </row>
    <row r="6255" spans="1:19" s="158" customFormat="1" x14ac:dyDescent="0.2">
      <c r="A6255" s="157"/>
      <c r="E6255" s="159"/>
      <c r="F6255" s="159"/>
      <c r="G6255" s="160"/>
      <c r="H6255" s="159"/>
      <c r="I6255" s="159"/>
      <c r="K6255" s="161"/>
      <c r="S6255" s="157"/>
    </row>
    <row r="6256" spans="1:19" s="158" customFormat="1" x14ac:dyDescent="0.2">
      <c r="A6256" s="157"/>
      <c r="E6256" s="159"/>
      <c r="F6256" s="159"/>
      <c r="G6256" s="160"/>
      <c r="H6256" s="159"/>
      <c r="I6256" s="159"/>
      <c r="K6256" s="161"/>
      <c r="S6256" s="157"/>
    </row>
    <row r="6257" spans="1:19" s="158" customFormat="1" x14ac:dyDescent="0.2">
      <c r="A6257" s="157"/>
      <c r="E6257" s="159"/>
      <c r="F6257" s="159"/>
      <c r="G6257" s="160"/>
      <c r="H6257" s="159"/>
      <c r="I6257" s="159"/>
      <c r="K6257" s="161"/>
      <c r="S6257" s="157"/>
    </row>
    <row r="6258" spans="1:19" s="158" customFormat="1" x14ac:dyDescent="0.2">
      <c r="A6258" s="157"/>
      <c r="E6258" s="159"/>
      <c r="F6258" s="159"/>
      <c r="G6258" s="160"/>
      <c r="H6258" s="159"/>
      <c r="I6258" s="159"/>
      <c r="K6258" s="161"/>
      <c r="S6258" s="157"/>
    </row>
    <row r="6259" spans="1:19" s="158" customFormat="1" x14ac:dyDescent="0.2">
      <c r="A6259" s="157"/>
      <c r="E6259" s="159"/>
      <c r="F6259" s="159"/>
      <c r="G6259" s="160"/>
      <c r="H6259" s="159"/>
      <c r="I6259" s="159"/>
      <c r="K6259" s="161"/>
      <c r="S6259" s="157"/>
    </row>
    <row r="6260" spans="1:19" s="158" customFormat="1" x14ac:dyDescent="0.2">
      <c r="A6260" s="157"/>
      <c r="E6260" s="159"/>
      <c r="F6260" s="159"/>
      <c r="G6260" s="160"/>
      <c r="H6260" s="159"/>
      <c r="I6260" s="159"/>
      <c r="K6260" s="161"/>
      <c r="S6260" s="157"/>
    </row>
    <row r="6261" spans="1:19" s="158" customFormat="1" x14ac:dyDescent="0.2">
      <c r="A6261" s="157"/>
      <c r="E6261" s="159"/>
      <c r="F6261" s="159"/>
      <c r="G6261" s="160"/>
      <c r="H6261" s="159"/>
      <c r="I6261" s="159"/>
      <c r="K6261" s="161"/>
      <c r="S6261" s="157"/>
    </row>
    <row r="6262" spans="1:19" s="158" customFormat="1" x14ac:dyDescent="0.2">
      <c r="A6262" s="157"/>
      <c r="E6262" s="159"/>
      <c r="F6262" s="159"/>
      <c r="G6262" s="160"/>
      <c r="H6262" s="159"/>
      <c r="I6262" s="159"/>
      <c r="K6262" s="161"/>
      <c r="S6262" s="157"/>
    </row>
    <row r="6263" spans="1:19" s="158" customFormat="1" x14ac:dyDescent="0.2">
      <c r="A6263" s="157"/>
      <c r="E6263" s="159"/>
      <c r="F6263" s="159"/>
      <c r="G6263" s="160"/>
      <c r="H6263" s="159"/>
      <c r="I6263" s="159"/>
      <c r="K6263" s="161"/>
      <c r="S6263" s="157"/>
    </row>
    <row r="6264" spans="1:19" s="158" customFormat="1" x14ac:dyDescent="0.2">
      <c r="A6264" s="157"/>
      <c r="E6264" s="159"/>
      <c r="F6264" s="159"/>
      <c r="G6264" s="160"/>
      <c r="H6264" s="159"/>
      <c r="I6264" s="159"/>
      <c r="K6264" s="161"/>
      <c r="S6264" s="157"/>
    </row>
    <row r="6265" spans="1:19" s="158" customFormat="1" x14ac:dyDescent="0.2">
      <c r="A6265" s="157"/>
      <c r="E6265" s="159"/>
      <c r="F6265" s="159"/>
      <c r="G6265" s="160"/>
      <c r="H6265" s="159"/>
      <c r="I6265" s="159"/>
      <c r="K6265" s="161"/>
      <c r="S6265" s="157"/>
    </row>
    <row r="6266" spans="1:19" s="158" customFormat="1" x14ac:dyDescent="0.2">
      <c r="A6266" s="157"/>
      <c r="E6266" s="159"/>
      <c r="F6266" s="159"/>
      <c r="G6266" s="160"/>
      <c r="H6266" s="159"/>
      <c r="I6266" s="159"/>
      <c r="K6266" s="161"/>
      <c r="S6266" s="157"/>
    </row>
    <row r="6267" spans="1:19" s="158" customFormat="1" x14ac:dyDescent="0.2">
      <c r="A6267" s="157"/>
      <c r="E6267" s="159"/>
      <c r="F6267" s="159"/>
      <c r="G6267" s="160"/>
      <c r="H6267" s="159"/>
      <c r="I6267" s="159"/>
      <c r="K6267" s="161"/>
      <c r="S6267" s="157"/>
    </row>
    <row r="6268" spans="1:19" s="158" customFormat="1" x14ac:dyDescent="0.2">
      <c r="A6268" s="157"/>
      <c r="E6268" s="159"/>
      <c r="F6268" s="159"/>
      <c r="G6268" s="160"/>
      <c r="H6268" s="159"/>
      <c r="I6268" s="159"/>
      <c r="K6268" s="161"/>
      <c r="S6268" s="157"/>
    </row>
    <row r="6269" spans="1:19" s="158" customFormat="1" x14ac:dyDescent="0.2">
      <c r="A6269" s="157"/>
      <c r="E6269" s="159"/>
      <c r="F6269" s="159"/>
      <c r="G6269" s="160"/>
      <c r="H6269" s="159"/>
      <c r="I6269" s="159"/>
      <c r="K6269" s="161"/>
      <c r="S6269" s="157"/>
    </row>
    <row r="6270" spans="1:19" s="158" customFormat="1" x14ac:dyDescent="0.2">
      <c r="A6270" s="157"/>
      <c r="E6270" s="159"/>
      <c r="F6270" s="159"/>
      <c r="G6270" s="160"/>
      <c r="H6270" s="159"/>
      <c r="I6270" s="159"/>
      <c r="K6270" s="161"/>
      <c r="S6270" s="157"/>
    </row>
    <row r="6271" spans="1:19" s="158" customFormat="1" x14ac:dyDescent="0.2">
      <c r="A6271" s="157"/>
      <c r="E6271" s="159"/>
      <c r="F6271" s="159"/>
      <c r="G6271" s="160"/>
      <c r="H6271" s="159"/>
      <c r="I6271" s="159"/>
      <c r="K6271" s="161"/>
      <c r="S6271" s="157"/>
    </row>
    <row r="6272" spans="1:19" s="158" customFormat="1" x14ac:dyDescent="0.2">
      <c r="A6272" s="157"/>
      <c r="E6272" s="159"/>
      <c r="F6272" s="159"/>
      <c r="G6272" s="160"/>
      <c r="H6272" s="159"/>
      <c r="I6272" s="159"/>
      <c r="K6272" s="161"/>
      <c r="S6272" s="157"/>
    </row>
    <row r="6273" spans="1:19" s="158" customFormat="1" x14ac:dyDescent="0.2">
      <c r="A6273" s="157"/>
      <c r="E6273" s="159"/>
      <c r="F6273" s="159"/>
      <c r="G6273" s="160"/>
      <c r="H6273" s="159"/>
      <c r="I6273" s="159"/>
      <c r="K6273" s="161"/>
      <c r="S6273" s="157"/>
    </row>
    <row r="6274" spans="1:19" s="158" customFormat="1" x14ac:dyDescent="0.2">
      <c r="A6274" s="157"/>
      <c r="E6274" s="159"/>
      <c r="F6274" s="159"/>
      <c r="G6274" s="160"/>
      <c r="H6274" s="159"/>
      <c r="I6274" s="159"/>
      <c r="K6274" s="161"/>
      <c r="S6274" s="157"/>
    </row>
    <row r="6275" spans="1:19" s="158" customFormat="1" x14ac:dyDescent="0.2">
      <c r="A6275" s="157"/>
      <c r="E6275" s="159"/>
      <c r="F6275" s="159"/>
      <c r="G6275" s="160"/>
      <c r="H6275" s="159"/>
      <c r="I6275" s="159"/>
      <c r="K6275" s="161"/>
      <c r="S6275" s="157"/>
    </row>
    <row r="6276" spans="1:19" s="158" customFormat="1" x14ac:dyDescent="0.2">
      <c r="A6276" s="157"/>
      <c r="E6276" s="159"/>
      <c r="F6276" s="159"/>
      <c r="G6276" s="160"/>
      <c r="H6276" s="159"/>
      <c r="I6276" s="159"/>
      <c r="K6276" s="161"/>
      <c r="S6276" s="157"/>
    </row>
    <row r="6277" spans="1:19" s="158" customFormat="1" x14ac:dyDescent="0.2">
      <c r="A6277" s="157"/>
      <c r="E6277" s="159"/>
      <c r="F6277" s="159"/>
      <c r="G6277" s="160"/>
      <c r="H6277" s="159"/>
      <c r="I6277" s="159"/>
      <c r="K6277" s="161"/>
      <c r="S6277" s="157"/>
    </row>
    <row r="6278" spans="1:19" s="158" customFormat="1" x14ac:dyDescent="0.2">
      <c r="A6278" s="157"/>
      <c r="E6278" s="159"/>
      <c r="F6278" s="159"/>
      <c r="G6278" s="160"/>
      <c r="H6278" s="159"/>
      <c r="I6278" s="159"/>
      <c r="K6278" s="161"/>
      <c r="S6278" s="157"/>
    </row>
    <row r="6279" spans="1:19" s="158" customFormat="1" x14ac:dyDescent="0.2">
      <c r="A6279" s="157"/>
      <c r="E6279" s="159"/>
      <c r="F6279" s="159"/>
      <c r="G6279" s="160"/>
      <c r="H6279" s="159"/>
      <c r="I6279" s="159"/>
      <c r="K6279" s="161"/>
      <c r="S6279" s="157"/>
    </row>
    <row r="6280" spans="1:19" s="158" customFormat="1" x14ac:dyDescent="0.2">
      <c r="A6280" s="157"/>
      <c r="E6280" s="159"/>
      <c r="F6280" s="159"/>
      <c r="G6280" s="160"/>
      <c r="H6280" s="159"/>
      <c r="I6280" s="159"/>
      <c r="K6280" s="161"/>
      <c r="S6280" s="157"/>
    </row>
    <row r="6281" spans="1:19" s="158" customFormat="1" x14ac:dyDescent="0.2">
      <c r="A6281" s="157"/>
      <c r="E6281" s="159"/>
      <c r="F6281" s="159"/>
      <c r="G6281" s="160"/>
      <c r="H6281" s="159"/>
      <c r="I6281" s="159"/>
      <c r="K6281" s="161"/>
      <c r="S6281" s="157"/>
    </row>
    <row r="6282" spans="1:19" s="158" customFormat="1" x14ac:dyDescent="0.2">
      <c r="A6282" s="157"/>
      <c r="E6282" s="159"/>
      <c r="F6282" s="159"/>
      <c r="G6282" s="160"/>
      <c r="H6282" s="159"/>
      <c r="I6282" s="159"/>
      <c r="K6282" s="161"/>
      <c r="S6282" s="157"/>
    </row>
    <row r="6283" spans="1:19" s="158" customFormat="1" x14ac:dyDescent="0.2">
      <c r="A6283" s="157"/>
      <c r="E6283" s="159"/>
      <c r="F6283" s="159"/>
      <c r="G6283" s="160"/>
      <c r="H6283" s="159"/>
      <c r="I6283" s="159"/>
      <c r="K6283" s="161"/>
      <c r="S6283" s="157"/>
    </row>
    <row r="6284" spans="1:19" s="158" customFormat="1" x14ac:dyDescent="0.2">
      <c r="A6284" s="157"/>
      <c r="E6284" s="159"/>
      <c r="F6284" s="159"/>
      <c r="G6284" s="160"/>
      <c r="H6284" s="159"/>
      <c r="I6284" s="159"/>
      <c r="K6284" s="161"/>
      <c r="S6284" s="157"/>
    </row>
    <row r="6285" spans="1:19" s="158" customFormat="1" x14ac:dyDescent="0.2">
      <c r="A6285" s="157"/>
      <c r="E6285" s="159"/>
      <c r="F6285" s="159"/>
      <c r="G6285" s="160"/>
      <c r="H6285" s="159"/>
      <c r="I6285" s="159"/>
      <c r="K6285" s="161"/>
      <c r="S6285" s="157"/>
    </row>
    <row r="6286" spans="1:19" s="158" customFormat="1" x14ac:dyDescent="0.2">
      <c r="A6286" s="157"/>
      <c r="E6286" s="159"/>
      <c r="F6286" s="159"/>
      <c r="G6286" s="160"/>
      <c r="H6286" s="159"/>
      <c r="I6286" s="159"/>
      <c r="K6286" s="161"/>
      <c r="S6286" s="157"/>
    </row>
    <row r="6287" spans="1:19" s="158" customFormat="1" x14ac:dyDescent="0.2">
      <c r="A6287" s="157"/>
      <c r="E6287" s="159"/>
      <c r="F6287" s="159"/>
      <c r="G6287" s="160"/>
      <c r="H6287" s="159"/>
      <c r="I6287" s="159"/>
      <c r="K6287" s="161"/>
      <c r="S6287" s="157"/>
    </row>
    <row r="6288" spans="1:19" s="158" customFormat="1" x14ac:dyDescent="0.2">
      <c r="A6288" s="157"/>
      <c r="E6288" s="159"/>
      <c r="F6288" s="159"/>
      <c r="G6288" s="160"/>
      <c r="H6288" s="159"/>
      <c r="I6288" s="159"/>
      <c r="K6288" s="161"/>
      <c r="S6288" s="157"/>
    </row>
    <row r="6289" spans="1:19" s="158" customFormat="1" x14ac:dyDescent="0.2">
      <c r="A6289" s="157"/>
      <c r="E6289" s="159"/>
      <c r="F6289" s="159"/>
      <c r="G6289" s="160"/>
      <c r="H6289" s="159"/>
      <c r="I6289" s="159"/>
      <c r="K6289" s="161"/>
      <c r="S6289" s="157"/>
    </row>
    <row r="6290" spans="1:19" s="158" customFormat="1" x14ac:dyDescent="0.2">
      <c r="A6290" s="157"/>
      <c r="E6290" s="159"/>
      <c r="F6290" s="159"/>
      <c r="G6290" s="160"/>
      <c r="H6290" s="159"/>
      <c r="I6290" s="159"/>
      <c r="K6290" s="161"/>
      <c r="S6290" s="157"/>
    </row>
    <row r="6291" spans="1:19" s="158" customFormat="1" x14ac:dyDescent="0.2">
      <c r="A6291" s="157"/>
      <c r="E6291" s="159"/>
      <c r="F6291" s="159"/>
      <c r="G6291" s="160"/>
      <c r="H6291" s="159"/>
      <c r="I6291" s="159"/>
      <c r="K6291" s="161"/>
      <c r="S6291" s="157"/>
    </row>
    <row r="6292" spans="1:19" s="158" customFormat="1" x14ac:dyDescent="0.2">
      <c r="A6292" s="157"/>
      <c r="E6292" s="159"/>
      <c r="F6292" s="159"/>
      <c r="G6292" s="160"/>
      <c r="H6292" s="159"/>
      <c r="I6292" s="159"/>
      <c r="K6292" s="161"/>
      <c r="S6292" s="157"/>
    </row>
    <row r="6293" spans="1:19" s="158" customFormat="1" x14ac:dyDescent="0.2">
      <c r="A6293" s="157"/>
      <c r="E6293" s="159"/>
      <c r="F6293" s="159"/>
      <c r="G6293" s="160"/>
      <c r="H6293" s="159"/>
      <c r="I6293" s="159"/>
      <c r="K6293" s="161"/>
      <c r="S6293" s="157"/>
    </row>
    <row r="6294" spans="1:19" s="158" customFormat="1" x14ac:dyDescent="0.2">
      <c r="A6294" s="157"/>
      <c r="E6294" s="159"/>
      <c r="F6294" s="159"/>
      <c r="G6294" s="160"/>
      <c r="H6294" s="159"/>
      <c r="I6294" s="159"/>
      <c r="K6294" s="161"/>
      <c r="S6294" s="157"/>
    </row>
    <row r="6295" spans="1:19" s="158" customFormat="1" x14ac:dyDescent="0.2">
      <c r="A6295" s="157"/>
      <c r="E6295" s="159"/>
      <c r="F6295" s="159"/>
      <c r="G6295" s="160"/>
      <c r="H6295" s="159"/>
      <c r="I6295" s="159"/>
      <c r="K6295" s="161"/>
      <c r="S6295" s="157"/>
    </row>
    <row r="6296" spans="1:19" s="158" customFormat="1" x14ac:dyDescent="0.2">
      <c r="A6296" s="157"/>
      <c r="E6296" s="159"/>
      <c r="F6296" s="159"/>
      <c r="G6296" s="160"/>
      <c r="H6296" s="159"/>
      <c r="I6296" s="159"/>
      <c r="K6296" s="161"/>
      <c r="S6296" s="157"/>
    </row>
    <row r="6297" spans="1:19" s="158" customFormat="1" x14ac:dyDescent="0.2">
      <c r="A6297" s="157"/>
      <c r="E6297" s="159"/>
      <c r="F6297" s="159"/>
      <c r="G6297" s="160"/>
      <c r="H6297" s="159"/>
      <c r="I6297" s="159"/>
      <c r="K6297" s="161"/>
      <c r="S6297" s="157"/>
    </row>
    <row r="6298" spans="1:19" s="158" customFormat="1" x14ac:dyDescent="0.2">
      <c r="A6298" s="157"/>
      <c r="E6298" s="159"/>
      <c r="F6298" s="159"/>
      <c r="G6298" s="160"/>
      <c r="H6298" s="159"/>
      <c r="I6298" s="159"/>
      <c r="K6298" s="161"/>
      <c r="S6298" s="157"/>
    </row>
    <row r="6299" spans="1:19" s="158" customFormat="1" x14ac:dyDescent="0.2">
      <c r="A6299" s="157"/>
      <c r="E6299" s="159"/>
      <c r="F6299" s="159"/>
      <c r="G6299" s="160"/>
      <c r="H6299" s="159"/>
      <c r="I6299" s="159"/>
      <c r="K6299" s="161"/>
      <c r="S6299" s="157"/>
    </row>
    <row r="6300" spans="1:19" s="158" customFormat="1" x14ac:dyDescent="0.2">
      <c r="A6300" s="157"/>
      <c r="E6300" s="159"/>
      <c r="F6300" s="159"/>
      <c r="G6300" s="160"/>
      <c r="H6300" s="159"/>
      <c r="I6300" s="159"/>
      <c r="K6300" s="161"/>
      <c r="S6300" s="157"/>
    </row>
    <row r="6301" spans="1:19" s="158" customFormat="1" x14ac:dyDescent="0.2">
      <c r="A6301" s="157"/>
      <c r="E6301" s="159"/>
      <c r="F6301" s="159"/>
      <c r="G6301" s="160"/>
      <c r="H6301" s="159"/>
      <c r="I6301" s="159"/>
      <c r="K6301" s="161"/>
      <c r="S6301" s="157"/>
    </row>
    <row r="6302" spans="1:19" s="158" customFormat="1" x14ac:dyDescent="0.2">
      <c r="A6302" s="157"/>
      <c r="E6302" s="159"/>
      <c r="F6302" s="159"/>
      <c r="G6302" s="160"/>
      <c r="H6302" s="159"/>
      <c r="I6302" s="159"/>
      <c r="K6302" s="161"/>
      <c r="S6302" s="157"/>
    </row>
    <row r="6303" spans="1:19" s="158" customFormat="1" x14ac:dyDescent="0.2">
      <c r="A6303" s="157"/>
      <c r="E6303" s="159"/>
      <c r="F6303" s="159"/>
      <c r="G6303" s="160"/>
      <c r="H6303" s="159"/>
      <c r="I6303" s="159"/>
      <c r="K6303" s="161"/>
      <c r="S6303" s="157"/>
    </row>
    <row r="6304" spans="1:19" s="158" customFormat="1" x14ac:dyDescent="0.2">
      <c r="A6304" s="157"/>
      <c r="E6304" s="159"/>
      <c r="F6304" s="159"/>
      <c r="G6304" s="160"/>
      <c r="H6304" s="159"/>
      <c r="I6304" s="159"/>
      <c r="K6304" s="161"/>
      <c r="S6304" s="157"/>
    </row>
    <row r="6305" spans="1:19" s="158" customFormat="1" x14ac:dyDescent="0.2">
      <c r="A6305" s="157"/>
      <c r="E6305" s="159"/>
      <c r="F6305" s="159"/>
      <c r="G6305" s="160"/>
      <c r="H6305" s="159"/>
      <c r="I6305" s="159"/>
      <c r="K6305" s="161"/>
      <c r="S6305" s="157"/>
    </row>
    <row r="6306" spans="1:19" s="158" customFormat="1" x14ac:dyDescent="0.2">
      <c r="A6306" s="157"/>
      <c r="E6306" s="159"/>
      <c r="F6306" s="159"/>
      <c r="G6306" s="160"/>
      <c r="H6306" s="159"/>
      <c r="I6306" s="159"/>
      <c r="K6306" s="161"/>
      <c r="S6306" s="157"/>
    </row>
    <row r="6307" spans="1:19" s="158" customFormat="1" x14ac:dyDescent="0.2">
      <c r="A6307" s="157"/>
      <c r="E6307" s="159"/>
      <c r="F6307" s="159"/>
      <c r="G6307" s="160"/>
      <c r="H6307" s="159"/>
      <c r="I6307" s="159"/>
      <c r="K6307" s="161"/>
      <c r="S6307" s="157"/>
    </row>
    <row r="6308" spans="1:19" s="158" customFormat="1" x14ac:dyDescent="0.2">
      <c r="A6308" s="157"/>
      <c r="E6308" s="159"/>
      <c r="F6308" s="159"/>
      <c r="G6308" s="160"/>
      <c r="H6308" s="159"/>
      <c r="I6308" s="159"/>
      <c r="K6308" s="161"/>
      <c r="S6308" s="157"/>
    </row>
    <row r="6309" spans="1:19" s="158" customFormat="1" x14ac:dyDescent="0.2">
      <c r="A6309" s="157"/>
      <c r="E6309" s="159"/>
      <c r="F6309" s="159"/>
      <c r="G6309" s="160"/>
      <c r="H6309" s="159"/>
      <c r="I6309" s="159"/>
      <c r="K6309" s="161"/>
      <c r="S6309" s="157"/>
    </row>
    <row r="6310" spans="1:19" s="158" customFormat="1" x14ac:dyDescent="0.2">
      <c r="A6310" s="157"/>
      <c r="E6310" s="159"/>
      <c r="F6310" s="159"/>
      <c r="G6310" s="160"/>
      <c r="H6310" s="159"/>
      <c r="I6310" s="159"/>
      <c r="K6310" s="161"/>
      <c r="S6310" s="157"/>
    </row>
    <row r="6311" spans="1:19" s="158" customFormat="1" x14ac:dyDescent="0.2">
      <c r="A6311" s="157"/>
      <c r="E6311" s="159"/>
      <c r="F6311" s="159"/>
      <c r="G6311" s="160"/>
      <c r="H6311" s="159"/>
      <c r="I6311" s="159"/>
      <c r="K6311" s="161"/>
      <c r="S6311" s="157"/>
    </row>
    <row r="6312" spans="1:19" s="158" customFormat="1" x14ac:dyDescent="0.2">
      <c r="A6312" s="157"/>
      <c r="E6312" s="159"/>
      <c r="F6312" s="159"/>
      <c r="G6312" s="160"/>
      <c r="H6312" s="159"/>
      <c r="I6312" s="159"/>
      <c r="K6312" s="161"/>
      <c r="S6312" s="157"/>
    </row>
    <row r="6313" spans="1:19" s="158" customFormat="1" x14ac:dyDescent="0.2">
      <c r="A6313" s="157"/>
      <c r="E6313" s="159"/>
      <c r="F6313" s="159"/>
      <c r="G6313" s="160"/>
      <c r="H6313" s="159"/>
      <c r="I6313" s="159"/>
      <c r="K6313" s="161"/>
      <c r="S6313" s="157"/>
    </row>
    <row r="6314" spans="1:19" s="158" customFormat="1" x14ac:dyDescent="0.2">
      <c r="A6314" s="157"/>
      <c r="E6314" s="159"/>
      <c r="F6314" s="159"/>
      <c r="G6314" s="160"/>
      <c r="H6314" s="159"/>
      <c r="I6314" s="159"/>
      <c r="K6314" s="161"/>
      <c r="S6314" s="157"/>
    </row>
    <row r="6315" spans="1:19" s="158" customFormat="1" x14ac:dyDescent="0.2">
      <c r="A6315" s="157"/>
      <c r="E6315" s="159"/>
      <c r="F6315" s="159"/>
      <c r="G6315" s="160"/>
      <c r="H6315" s="159"/>
      <c r="I6315" s="159"/>
      <c r="K6315" s="161"/>
      <c r="S6315" s="157"/>
    </row>
    <row r="6316" spans="1:19" s="158" customFormat="1" x14ac:dyDescent="0.2">
      <c r="A6316" s="157"/>
      <c r="E6316" s="159"/>
      <c r="F6316" s="159"/>
      <c r="G6316" s="160"/>
      <c r="H6316" s="159"/>
      <c r="I6316" s="159"/>
      <c r="K6316" s="161"/>
      <c r="S6316" s="157"/>
    </row>
    <row r="6317" spans="1:19" s="158" customFormat="1" x14ac:dyDescent="0.2">
      <c r="A6317" s="157"/>
      <c r="E6317" s="159"/>
      <c r="F6317" s="159"/>
      <c r="G6317" s="160"/>
      <c r="H6317" s="159"/>
      <c r="I6317" s="159"/>
      <c r="K6317" s="161"/>
      <c r="S6317" s="157"/>
    </row>
    <row r="6318" spans="1:19" s="158" customFormat="1" x14ac:dyDescent="0.2">
      <c r="A6318" s="157"/>
      <c r="E6318" s="159"/>
      <c r="F6318" s="159"/>
      <c r="G6318" s="160"/>
      <c r="H6318" s="159"/>
      <c r="I6318" s="159"/>
      <c r="K6318" s="161"/>
      <c r="S6318" s="157"/>
    </row>
    <row r="6319" spans="1:19" s="158" customFormat="1" x14ac:dyDescent="0.2">
      <c r="A6319" s="157"/>
      <c r="E6319" s="159"/>
      <c r="F6319" s="159"/>
      <c r="G6319" s="160"/>
      <c r="H6319" s="159"/>
      <c r="I6319" s="159"/>
      <c r="K6319" s="161"/>
      <c r="S6319" s="157"/>
    </row>
    <row r="6320" spans="1:19" s="158" customFormat="1" x14ac:dyDescent="0.2">
      <c r="A6320" s="157"/>
      <c r="E6320" s="159"/>
      <c r="F6320" s="159"/>
      <c r="G6320" s="160"/>
      <c r="H6320" s="159"/>
      <c r="I6320" s="159"/>
      <c r="K6320" s="161"/>
      <c r="S6320" s="157"/>
    </row>
    <row r="6321" spans="1:19" s="158" customFormat="1" x14ac:dyDescent="0.2">
      <c r="A6321" s="157"/>
      <c r="E6321" s="159"/>
      <c r="F6321" s="159"/>
      <c r="G6321" s="160"/>
      <c r="H6321" s="159"/>
      <c r="I6321" s="159"/>
      <c r="K6321" s="161"/>
      <c r="S6321" s="157"/>
    </row>
    <row r="6322" spans="1:19" s="158" customFormat="1" x14ac:dyDescent="0.2">
      <c r="A6322" s="157"/>
      <c r="E6322" s="159"/>
      <c r="F6322" s="159"/>
      <c r="G6322" s="160"/>
      <c r="H6322" s="159"/>
      <c r="I6322" s="159"/>
      <c r="K6322" s="161"/>
      <c r="S6322" s="157"/>
    </row>
    <row r="6323" spans="1:19" s="158" customFormat="1" x14ac:dyDescent="0.2">
      <c r="A6323" s="157"/>
      <c r="E6323" s="159"/>
      <c r="F6323" s="159"/>
      <c r="G6323" s="160"/>
      <c r="H6323" s="159"/>
      <c r="I6323" s="159"/>
      <c r="K6323" s="161"/>
      <c r="S6323" s="157"/>
    </row>
    <row r="6324" spans="1:19" s="158" customFormat="1" x14ac:dyDescent="0.2">
      <c r="A6324" s="157"/>
      <c r="E6324" s="159"/>
      <c r="F6324" s="159"/>
      <c r="G6324" s="160"/>
      <c r="H6324" s="159"/>
      <c r="I6324" s="159"/>
      <c r="K6324" s="161"/>
      <c r="S6324" s="157"/>
    </row>
    <row r="6325" spans="1:19" s="158" customFormat="1" x14ac:dyDescent="0.2">
      <c r="A6325" s="157"/>
      <c r="E6325" s="159"/>
      <c r="F6325" s="159"/>
      <c r="G6325" s="160"/>
      <c r="H6325" s="159"/>
      <c r="I6325" s="159"/>
      <c r="K6325" s="161"/>
      <c r="S6325" s="157"/>
    </row>
    <row r="6326" spans="1:19" s="158" customFormat="1" x14ac:dyDescent="0.2">
      <c r="A6326" s="157"/>
      <c r="E6326" s="159"/>
      <c r="F6326" s="159"/>
      <c r="G6326" s="160"/>
      <c r="H6326" s="159"/>
      <c r="I6326" s="159"/>
      <c r="K6326" s="161"/>
      <c r="S6326" s="157"/>
    </row>
    <row r="6327" spans="1:19" s="158" customFormat="1" x14ac:dyDescent="0.2">
      <c r="A6327" s="157"/>
      <c r="E6327" s="159"/>
      <c r="F6327" s="159"/>
      <c r="G6327" s="160"/>
      <c r="H6327" s="159"/>
      <c r="I6327" s="159"/>
      <c r="K6327" s="161"/>
      <c r="S6327" s="157"/>
    </row>
    <row r="6328" spans="1:19" s="158" customFormat="1" x14ac:dyDescent="0.2">
      <c r="A6328" s="157"/>
      <c r="E6328" s="159"/>
      <c r="F6328" s="159"/>
      <c r="G6328" s="160"/>
      <c r="H6328" s="159"/>
      <c r="I6328" s="159"/>
      <c r="K6328" s="161"/>
      <c r="S6328" s="157"/>
    </row>
    <row r="6329" spans="1:19" s="158" customFormat="1" x14ac:dyDescent="0.2">
      <c r="A6329" s="157"/>
      <c r="E6329" s="159"/>
      <c r="F6329" s="159"/>
      <c r="G6329" s="160"/>
      <c r="H6329" s="159"/>
      <c r="I6329" s="159"/>
      <c r="K6329" s="161"/>
      <c r="S6329" s="157"/>
    </row>
    <row r="6330" spans="1:19" s="158" customFormat="1" x14ac:dyDescent="0.2">
      <c r="A6330" s="157"/>
      <c r="E6330" s="159"/>
      <c r="F6330" s="159"/>
      <c r="G6330" s="160"/>
      <c r="H6330" s="159"/>
      <c r="I6330" s="159"/>
      <c r="K6330" s="161"/>
      <c r="S6330" s="157"/>
    </row>
    <row r="6331" spans="1:19" s="158" customFormat="1" x14ac:dyDescent="0.2">
      <c r="A6331" s="157"/>
      <c r="E6331" s="159"/>
      <c r="F6331" s="159"/>
      <c r="G6331" s="160"/>
      <c r="H6331" s="159"/>
      <c r="I6331" s="159"/>
      <c r="K6331" s="161"/>
      <c r="S6331" s="157"/>
    </row>
    <row r="6332" spans="1:19" s="158" customFormat="1" x14ac:dyDescent="0.2">
      <c r="A6332" s="157"/>
      <c r="E6332" s="159"/>
      <c r="F6332" s="159"/>
      <c r="G6332" s="160"/>
      <c r="H6332" s="159"/>
      <c r="I6332" s="159"/>
      <c r="K6332" s="161"/>
      <c r="S6332" s="157"/>
    </row>
    <row r="6333" spans="1:19" s="158" customFormat="1" x14ac:dyDescent="0.2">
      <c r="A6333" s="157"/>
      <c r="E6333" s="159"/>
      <c r="F6333" s="159"/>
      <c r="G6333" s="160"/>
      <c r="H6333" s="159"/>
      <c r="I6333" s="159"/>
      <c r="K6333" s="161"/>
      <c r="S6333" s="157"/>
    </row>
    <row r="6334" spans="1:19" s="158" customFormat="1" x14ac:dyDescent="0.2">
      <c r="A6334" s="157"/>
      <c r="E6334" s="159"/>
      <c r="F6334" s="159"/>
      <c r="G6334" s="160"/>
      <c r="H6334" s="159"/>
      <c r="I6334" s="159"/>
      <c r="K6334" s="161"/>
      <c r="S6334" s="157"/>
    </row>
    <row r="6335" spans="1:19" s="158" customFormat="1" x14ac:dyDescent="0.2">
      <c r="A6335" s="157"/>
      <c r="E6335" s="159"/>
      <c r="F6335" s="159"/>
      <c r="G6335" s="160"/>
      <c r="H6335" s="159"/>
      <c r="I6335" s="159"/>
      <c r="K6335" s="161"/>
      <c r="S6335" s="157"/>
    </row>
    <row r="6336" spans="1:19" s="158" customFormat="1" x14ac:dyDescent="0.2">
      <c r="A6336" s="157"/>
      <c r="E6336" s="159"/>
      <c r="F6336" s="159"/>
      <c r="G6336" s="160"/>
      <c r="H6336" s="159"/>
      <c r="I6336" s="159"/>
      <c r="K6336" s="161"/>
      <c r="S6336" s="157"/>
    </row>
    <row r="6337" spans="1:19" s="158" customFormat="1" x14ac:dyDescent="0.2">
      <c r="A6337" s="157"/>
      <c r="E6337" s="159"/>
      <c r="F6337" s="159"/>
      <c r="G6337" s="160"/>
      <c r="H6337" s="159"/>
      <c r="I6337" s="159"/>
      <c r="K6337" s="161"/>
      <c r="S6337" s="157"/>
    </row>
    <row r="6338" spans="1:19" s="158" customFormat="1" x14ac:dyDescent="0.2">
      <c r="A6338" s="157"/>
      <c r="E6338" s="159"/>
      <c r="F6338" s="159"/>
      <c r="G6338" s="160"/>
      <c r="H6338" s="159"/>
      <c r="I6338" s="159"/>
      <c r="K6338" s="161"/>
      <c r="S6338" s="157"/>
    </row>
    <row r="6339" spans="1:19" s="158" customFormat="1" x14ac:dyDescent="0.2">
      <c r="A6339" s="157"/>
      <c r="E6339" s="159"/>
      <c r="F6339" s="159"/>
      <c r="G6339" s="160"/>
      <c r="H6339" s="159"/>
      <c r="I6339" s="159"/>
      <c r="K6339" s="161"/>
      <c r="S6339" s="157"/>
    </row>
    <row r="6340" spans="1:19" s="158" customFormat="1" x14ac:dyDescent="0.2">
      <c r="A6340" s="157"/>
      <c r="E6340" s="159"/>
      <c r="F6340" s="159"/>
      <c r="G6340" s="160"/>
      <c r="H6340" s="159"/>
      <c r="I6340" s="159"/>
      <c r="K6340" s="161"/>
      <c r="S6340" s="157"/>
    </row>
    <row r="6341" spans="1:19" s="158" customFormat="1" x14ac:dyDescent="0.2">
      <c r="A6341" s="157"/>
      <c r="E6341" s="159"/>
      <c r="F6341" s="159"/>
      <c r="G6341" s="160"/>
      <c r="H6341" s="159"/>
      <c r="I6341" s="159"/>
      <c r="K6341" s="161"/>
      <c r="S6341" s="157"/>
    </row>
    <row r="6342" spans="1:19" s="158" customFormat="1" x14ac:dyDescent="0.2">
      <c r="A6342" s="157"/>
      <c r="E6342" s="159"/>
      <c r="F6342" s="159"/>
      <c r="G6342" s="160"/>
      <c r="H6342" s="159"/>
      <c r="I6342" s="159"/>
      <c r="K6342" s="161"/>
      <c r="S6342" s="157"/>
    </row>
    <row r="6343" spans="1:19" s="158" customFormat="1" x14ac:dyDescent="0.2">
      <c r="A6343" s="157"/>
      <c r="E6343" s="159"/>
      <c r="F6343" s="159"/>
      <c r="G6343" s="160"/>
      <c r="H6343" s="159"/>
      <c r="I6343" s="159"/>
      <c r="K6343" s="161"/>
      <c r="S6343" s="157"/>
    </row>
    <row r="6344" spans="1:19" s="158" customFormat="1" x14ac:dyDescent="0.2">
      <c r="A6344" s="157"/>
      <c r="E6344" s="159"/>
      <c r="F6344" s="159"/>
      <c r="G6344" s="160"/>
      <c r="H6344" s="159"/>
      <c r="I6344" s="159"/>
      <c r="K6344" s="161"/>
      <c r="S6344" s="157"/>
    </row>
    <row r="6345" spans="1:19" s="158" customFormat="1" x14ac:dyDescent="0.2">
      <c r="A6345" s="157"/>
      <c r="E6345" s="159"/>
      <c r="F6345" s="159"/>
      <c r="G6345" s="160"/>
      <c r="H6345" s="159"/>
      <c r="I6345" s="159"/>
      <c r="K6345" s="161"/>
      <c r="S6345" s="157"/>
    </row>
    <row r="6346" spans="1:19" s="158" customFormat="1" x14ac:dyDescent="0.2">
      <c r="A6346" s="157"/>
      <c r="E6346" s="159"/>
      <c r="F6346" s="159"/>
      <c r="G6346" s="160"/>
      <c r="H6346" s="159"/>
      <c r="I6346" s="159"/>
      <c r="K6346" s="161"/>
      <c r="S6346" s="157"/>
    </row>
    <row r="6347" spans="1:19" s="158" customFormat="1" x14ac:dyDescent="0.2">
      <c r="A6347" s="157"/>
      <c r="E6347" s="159"/>
      <c r="F6347" s="159"/>
      <c r="G6347" s="160"/>
      <c r="H6347" s="159"/>
      <c r="I6347" s="159"/>
      <c r="K6347" s="161"/>
      <c r="S6347" s="157"/>
    </row>
    <row r="6348" spans="1:19" s="158" customFormat="1" x14ac:dyDescent="0.2">
      <c r="A6348" s="157"/>
      <c r="E6348" s="159"/>
      <c r="F6348" s="159"/>
      <c r="G6348" s="160"/>
      <c r="H6348" s="159"/>
      <c r="I6348" s="159"/>
      <c r="K6348" s="161"/>
      <c r="S6348" s="157"/>
    </row>
    <row r="6349" spans="1:19" s="158" customFormat="1" x14ac:dyDescent="0.2">
      <c r="A6349" s="157"/>
      <c r="E6349" s="159"/>
      <c r="F6349" s="159"/>
      <c r="G6349" s="160"/>
      <c r="H6349" s="159"/>
      <c r="I6349" s="159"/>
      <c r="K6349" s="161"/>
      <c r="S6349" s="157"/>
    </row>
    <row r="6350" spans="1:19" s="158" customFormat="1" x14ac:dyDescent="0.2">
      <c r="A6350" s="157"/>
      <c r="E6350" s="159"/>
      <c r="F6350" s="159"/>
      <c r="G6350" s="160"/>
      <c r="H6350" s="159"/>
      <c r="I6350" s="159"/>
      <c r="K6350" s="161"/>
      <c r="S6350" s="157"/>
    </row>
    <row r="6351" spans="1:19" s="158" customFormat="1" x14ac:dyDescent="0.2">
      <c r="A6351" s="157"/>
      <c r="E6351" s="159"/>
      <c r="F6351" s="159"/>
      <c r="G6351" s="160"/>
      <c r="H6351" s="159"/>
      <c r="I6351" s="159"/>
      <c r="K6351" s="161"/>
      <c r="S6351" s="157"/>
    </row>
    <row r="6352" spans="1:19" s="158" customFormat="1" x14ac:dyDescent="0.2">
      <c r="A6352" s="157"/>
      <c r="E6352" s="159"/>
      <c r="F6352" s="159"/>
      <c r="G6352" s="160"/>
      <c r="H6352" s="159"/>
      <c r="I6352" s="159"/>
      <c r="K6352" s="161"/>
      <c r="S6352" s="157"/>
    </row>
    <row r="6353" spans="1:19" s="158" customFormat="1" x14ac:dyDescent="0.2">
      <c r="A6353" s="157"/>
      <c r="E6353" s="159"/>
      <c r="F6353" s="159"/>
      <c r="G6353" s="160"/>
      <c r="H6353" s="159"/>
      <c r="I6353" s="159"/>
      <c r="K6353" s="161"/>
      <c r="S6353" s="157"/>
    </row>
    <row r="6354" spans="1:19" s="158" customFormat="1" x14ac:dyDescent="0.2">
      <c r="A6354" s="157"/>
      <c r="E6354" s="159"/>
      <c r="F6354" s="159"/>
      <c r="G6354" s="160"/>
      <c r="H6354" s="159"/>
      <c r="I6354" s="159"/>
      <c r="K6354" s="161"/>
      <c r="S6354" s="157"/>
    </row>
    <row r="6355" spans="1:19" s="158" customFormat="1" x14ac:dyDescent="0.2">
      <c r="A6355" s="157"/>
      <c r="E6355" s="159"/>
      <c r="F6355" s="159"/>
      <c r="G6355" s="160"/>
      <c r="H6355" s="159"/>
      <c r="I6355" s="159"/>
      <c r="K6355" s="161"/>
      <c r="S6355" s="157"/>
    </row>
    <row r="6356" spans="1:19" s="158" customFormat="1" x14ac:dyDescent="0.2">
      <c r="A6356" s="157"/>
      <c r="E6356" s="159"/>
      <c r="F6356" s="159"/>
      <c r="G6356" s="160"/>
      <c r="H6356" s="159"/>
      <c r="I6356" s="159"/>
      <c r="K6356" s="161"/>
      <c r="S6356" s="157"/>
    </row>
    <row r="6357" spans="1:19" s="158" customFormat="1" x14ac:dyDescent="0.2">
      <c r="A6357" s="157"/>
      <c r="E6357" s="159"/>
      <c r="F6357" s="159"/>
      <c r="G6357" s="160"/>
      <c r="H6357" s="159"/>
      <c r="I6357" s="159"/>
      <c r="K6357" s="161"/>
      <c r="S6357" s="157"/>
    </row>
    <row r="6358" spans="1:19" s="158" customFormat="1" x14ac:dyDescent="0.2">
      <c r="A6358" s="157"/>
      <c r="E6358" s="159"/>
      <c r="F6358" s="159"/>
      <c r="G6358" s="160"/>
      <c r="H6358" s="159"/>
      <c r="I6358" s="159"/>
      <c r="K6358" s="161"/>
      <c r="S6358" s="157"/>
    </row>
    <row r="6359" spans="1:19" s="158" customFormat="1" x14ac:dyDescent="0.2">
      <c r="A6359" s="157"/>
      <c r="E6359" s="159"/>
      <c r="F6359" s="159"/>
      <c r="G6359" s="160"/>
      <c r="H6359" s="159"/>
      <c r="I6359" s="159"/>
      <c r="K6359" s="161"/>
      <c r="S6359" s="157"/>
    </row>
    <row r="6360" spans="1:19" s="158" customFormat="1" x14ac:dyDescent="0.2">
      <c r="A6360" s="157"/>
      <c r="E6360" s="159"/>
      <c r="F6360" s="159"/>
      <c r="G6360" s="160"/>
      <c r="H6360" s="159"/>
      <c r="I6360" s="159"/>
      <c r="K6360" s="161"/>
      <c r="S6360" s="157"/>
    </row>
    <row r="6361" spans="1:19" s="158" customFormat="1" x14ac:dyDescent="0.2">
      <c r="A6361" s="157"/>
      <c r="E6361" s="159"/>
      <c r="F6361" s="159"/>
      <c r="G6361" s="160"/>
      <c r="H6361" s="159"/>
      <c r="I6361" s="159"/>
      <c r="K6361" s="161"/>
      <c r="S6361" s="157"/>
    </row>
    <row r="6362" spans="1:19" s="158" customFormat="1" x14ac:dyDescent="0.2">
      <c r="A6362" s="157"/>
      <c r="E6362" s="159"/>
      <c r="F6362" s="159"/>
      <c r="G6362" s="160"/>
      <c r="H6362" s="159"/>
      <c r="I6362" s="159"/>
      <c r="K6362" s="161"/>
      <c r="S6362" s="157"/>
    </row>
    <row r="6363" spans="1:19" s="158" customFormat="1" x14ac:dyDescent="0.2">
      <c r="A6363" s="157"/>
      <c r="E6363" s="159"/>
      <c r="F6363" s="159"/>
      <c r="G6363" s="160"/>
      <c r="H6363" s="159"/>
      <c r="I6363" s="159"/>
      <c r="K6363" s="161"/>
      <c r="S6363" s="157"/>
    </row>
    <row r="6364" spans="1:19" s="158" customFormat="1" x14ac:dyDescent="0.2">
      <c r="A6364" s="157"/>
      <c r="E6364" s="159"/>
      <c r="F6364" s="159"/>
      <c r="G6364" s="160"/>
      <c r="H6364" s="159"/>
      <c r="I6364" s="159"/>
      <c r="K6364" s="161"/>
      <c r="S6364" s="157"/>
    </row>
    <row r="6365" spans="1:19" s="158" customFormat="1" x14ac:dyDescent="0.2">
      <c r="A6365" s="157"/>
      <c r="E6365" s="159"/>
      <c r="F6365" s="159"/>
      <c r="G6365" s="160"/>
      <c r="H6365" s="159"/>
      <c r="I6365" s="159"/>
      <c r="K6365" s="161"/>
      <c r="S6365" s="157"/>
    </row>
    <row r="6366" spans="1:19" s="158" customFormat="1" x14ac:dyDescent="0.2">
      <c r="A6366" s="157"/>
      <c r="E6366" s="159"/>
      <c r="F6366" s="159"/>
      <c r="G6366" s="160"/>
      <c r="H6366" s="159"/>
      <c r="I6366" s="159"/>
      <c r="K6366" s="161"/>
      <c r="S6366" s="157"/>
    </row>
    <row r="6367" spans="1:19" s="158" customFormat="1" x14ac:dyDescent="0.2">
      <c r="A6367" s="157"/>
      <c r="E6367" s="159"/>
      <c r="F6367" s="159"/>
      <c r="G6367" s="160"/>
      <c r="H6367" s="159"/>
      <c r="I6367" s="159"/>
      <c r="K6367" s="161"/>
      <c r="S6367" s="157"/>
    </row>
    <row r="6368" spans="1:19" s="158" customFormat="1" x14ac:dyDescent="0.2">
      <c r="A6368" s="157"/>
      <c r="E6368" s="159"/>
      <c r="F6368" s="159"/>
      <c r="G6368" s="160"/>
      <c r="H6368" s="159"/>
      <c r="I6368" s="159"/>
      <c r="K6368" s="161"/>
      <c r="S6368" s="157"/>
    </row>
    <row r="6369" spans="1:19" s="158" customFormat="1" x14ac:dyDescent="0.2">
      <c r="A6369" s="157"/>
      <c r="E6369" s="159"/>
      <c r="F6369" s="159"/>
      <c r="G6369" s="160"/>
      <c r="H6369" s="159"/>
      <c r="I6369" s="159"/>
      <c r="K6369" s="161"/>
      <c r="S6369" s="157"/>
    </row>
    <row r="6370" spans="1:19" s="158" customFormat="1" x14ac:dyDescent="0.2">
      <c r="A6370" s="157"/>
      <c r="E6370" s="159"/>
      <c r="F6370" s="159"/>
      <c r="G6370" s="160"/>
      <c r="H6370" s="159"/>
      <c r="I6370" s="159"/>
      <c r="K6370" s="161"/>
      <c r="S6370" s="157"/>
    </row>
    <row r="6371" spans="1:19" s="158" customFormat="1" x14ac:dyDescent="0.2">
      <c r="A6371" s="157"/>
      <c r="E6371" s="159"/>
      <c r="F6371" s="159"/>
      <c r="G6371" s="160"/>
      <c r="H6371" s="159"/>
      <c r="I6371" s="159"/>
      <c r="K6371" s="161"/>
      <c r="S6371" s="157"/>
    </row>
    <row r="6372" spans="1:19" s="158" customFormat="1" x14ac:dyDescent="0.2">
      <c r="A6372" s="157"/>
      <c r="E6372" s="159"/>
      <c r="F6372" s="159"/>
      <c r="G6372" s="160"/>
      <c r="H6372" s="159"/>
      <c r="I6372" s="159"/>
      <c r="K6372" s="161"/>
      <c r="S6372" s="157"/>
    </row>
    <row r="6373" spans="1:19" s="158" customFormat="1" x14ac:dyDescent="0.2">
      <c r="A6373" s="157"/>
      <c r="E6373" s="159"/>
      <c r="F6373" s="159"/>
      <c r="G6373" s="160"/>
      <c r="H6373" s="159"/>
      <c r="I6373" s="159"/>
      <c r="K6373" s="161"/>
      <c r="S6373" s="157"/>
    </row>
    <row r="6374" spans="1:19" s="158" customFormat="1" x14ac:dyDescent="0.2">
      <c r="A6374" s="157"/>
      <c r="E6374" s="159"/>
      <c r="F6374" s="159"/>
      <c r="G6374" s="160"/>
      <c r="H6374" s="159"/>
      <c r="I6374" s="159"/>
      <c r="K6374" s="161"/>
      <c r="S6374" s="157"/>
    </row>
    <row r="6375" spans="1:19" s="158" customFormat="1" x14ac:dyDescent="0.2">
      <c r="A6375" s="157"/>
      <c r="E6375" s="159"/>
      <c r="F6375" s="159"/>
      <c r="G6375" s="160"/>
      <c r="H6375" s="159"/>
      <c r="I6375" s="159"/>
      <c r="K6375" s="161"/>
      <c r="S6375" s="157"/>
    </row>
    <row r="6376" spans="1:19" s="158" customFormat="1" x14ac:dyDescent="0.2">
      <c r="A6376" s="157"/>
      <c r="E6376" s="159"/>
      <c r="F6376" s="159"/>
      <c r="G6376" s="160"/>
      <c r="H6376" s="159"/>
      <c r="I6376" s="159"/>
      <c r="K6376" s="161"/>
      <c r="S6376" s="157"/>
    </row>
    <row r="6377" spans="1:19" s="158" customFormat="1" x14ac:dyDescent="0.2">
      <c r="A6377" s="157"/>
      <c r="E6377" s="159"/>
      <c r="F6377" s="159"/>
      <c r="G6377" s="160"/>
      <c r="H6377" s="159"/>
      <c r="I6377" s="159"/>
      <c r="K6377" s="161"/>
      <c r="S6377" s="157"/>
    </row>
    <row r="6378" spans="1:19" s="158" customFormat="1" x14ac:dyDescent="0.2">
      <c r="A6378" s="157"/>
      <c r="E6378" s="159"/>
      <c r="F6378" s="159"/>
      <c r="G6378" s="160"/>
      <c r="H6378" s="159"/>
      <c r="I6378" s="159"/>
      <c r="K6378" s="161"/>
      <c r="S6378" s="157"/>
    </row>
    <row r="6379" spans="1:19" s="158" customFormat="1" x14ac:dyDescent="0.2">
      <c r="A6379" s="157"/>
      <c r="E6379" s="159"/>
      <c r="F6379" s="159"/>
      <c r="G6379" s="160"/>
      <c r="H6379" s="159"/>
      <c r="I6379" s="159"/>
      <c r="K6379" s="161"/>
      <c r="S6379" s="157"/>
    </row>
    <row r="6380" spans="1:19" s="158" customFormat="1" x14ac:dyDescent="0.2">
      <c r="A6380" s="157"/>
      <c r="E6380" s="159"/>
      <c r="F6380" s="159"/>
      <c r="G6380" s="160"/>
      <c r="H6380" s="159"/>
      <c r="I6380" s="159"/>
      <c r="K6380" s="161"/>
      <c r="S6380" s="157"/>
    </row>
    <row r="6381" spans="1:19" s="158" customFormat="1" x14ac:dyDescent="0.2">
      <c r="A6381" s="157"/>
      <c r="E6381" s="159"/>
      <c r="F6381" s="159"/>
      <c r="G6381" s="160"/>
      <c r="H6381" s="159"/>
      <c r="I6381" s="159"/>
      <c r="K6381" s="161"/>
      <c r="S6381" s="157"/>
    </row>
    <row r="6382" spans="1:19" s="158" customFormat="1" x14ac:dyDescent="0.2">
      <c r="A6382" s="157"/>
      <c r="E6382" s="159"/>
      <c r="F6382" s="159"/>
      <c r="G6382" s="160"/>
      <c r="H6382" s="159"/>
      <c r="I6382" s="159"/>
      <c r="K6382" s="161"/>
      <c r="S6382" s="157"/>
    </row>
    <row r="6383" spans="1:19" s="158" customFormat="1" x14ac:dyDescent="0.2">
      <c r="A6383" s="157"/>
      <c r="E6383" s="159"/>
      <c r="F6383" s="159"/>
      <c r="G6383" s="160"/>
      <c r="H6383" s="159"/>
      <c r="I6383" s="159"/>
      <c r="K6383" s="161"/>
      <c r="S6383" s="157"/>
    </row>
    <row r="6384" spans="1:19" s="158" customFormat="1" x14ac:dyDescent="0.2">
      <c r="A6384" s="157"/>
      <c r="E6384" s="159"/>
      <c r="F6384" s="159"/>
      <c r="G6384" s="160"/>
      <c r="H6384" s="159"/>
      <c r="I6384" s="159"/>
      <c r="K6384" s="161"/>
      <c r="S6384" s="157"/>
    </row>
    <row r="6385" spans="1:19" s="158" customFormat="1" x14ac:dyDescent="0.2">
      <c r="A6385" s="157"/>
      <c r="E6385" s="159"/>
      <c r="F6385" s="159"/>
      <c r="G6385" s="160"/>
      <c r="H6385" s="159"/>
      <c r="I6385" s="159"/>
      <c r="K6385" s="161"/>
      <c r="S6385" s="157"/>
    </row>
    <row r="6386" spans="1:19" s="158" customFormat="1" x14ac:dyDescent="0.2">
      <c r="A6386" s="157"/>
      <c r="E6386" s="159"/>
      <c r="F6386" s="159"/>
      <c r="G6386" s="160"/>
      <c r="H6386" s="159"/>
      <c r="I6386" s="159"/>
      <c r="K6386" s="161"/>
      <c r="S6386" s="157"/>
    </row>
    <row r="6387" spans="1:19" s="158" customFormat="1" x14ac:dyDescent="0.2">
      <c r="A6387" s="157"/>
      <c r="E6387" s="159"/>
      <c r="F6387" s="159"/>
      <c r="G6387" s="160"/>
      <c r="H6387" s="159"/>
      <c r="I6387" s="159"/>
      <c r="K6387" s="161"/>
      <c r="S6387" s="157"/>
    </row>
    <row r="6388" spans="1:19" s="158" customFormat="1" x14ac:dyDescent="0.2">
      <c r="A6388" s="157"/>
      <c r="E6388" s="159"/>
      <c r="F6388" s="159"/>
      <c r="G6388" s="160"/>
      <c r="H6388" s="159"/>
      <c r="I6388" s="159"/>
      <c r="K6388" s="161"/>
      <c r="S6388" s="157"/>
    </row>
    <row r="6389" spans="1:19" s="158" customFormat="1" x14ac:dyDescent="0.2">
      <c r="A6389" s="157"/>
      <c r="E6389" s="159"/>
      <c r="F6389" s="159"/>
      <c r="G6389" s="160"/>
      <c r="H6389" s="159"/>
      <c r="I6389" s="159"/>
      <c r="K6389" s="161"/>
      <c r="S6389" s="157"/>
    </row>
    <row r="6390" spans="1:19" s="158" customFormat="1" x14ac:dyDescent="0.2">
      <c r="A6390" s="157"/>
      <c r="E6390" s="159"/>
      <c r="F6390" s="159"/>
      <c r="G6390" s="160"/>
      <c r="H6390" s="159"/>
      <c r="I6390" s="159"/>
      <c r="K6390" s="161"/>
      <c r="S6390" s="157"/>
    </row>
    <row r="6391" spans="1:19" s="158" customFormat="1" x14ac:dyDescent="0.2">
      <c r="A6391" s="157"/>
      <c r="E6391" s="159"/>
      <c r="F6391" s="159"/>
      <c r="G6391" s="160"/>
      <c r="H6391" s="159"/>
      <c r="I6391" s="159"/>
      <c r="K6391" s="161"/>
      <c r="S6391" s="157"/>
    </row>
    <row r="6392" spans="1:19" s="158" customFormat="1" x14ac:dyDescent="0.2">
      <c r="A6392" s="157"/>
      <c r="E6392" s="159"/>
      <c r="F6392" s="159"/>
      <c r="G6392" s="160"/>
      <c r="H6392" s="159"/>
      <c r="I6392" s="159"/>
      <c r="K6392" s="161"/>
      <c r="S6392" s="157"/>
    </row>
    <row r="6393" spans="1:19" s="158" customFormat="1" x14ac:dyDescent="0.2">
      <c r="A6393" s="157"/>
      <c r="E6393" s="159"/>
      <c r="F6393" s="159"/>
      <c r="G6393" s="160"/>
      <c r="H6393" s="159"/>
      <c r="I6393" s="159"/>
      <c r="K6393" s="161"/>
      <c r="S6393" s="157"/>
    </row>
    <row r="6394" spans="1:19" s="158" customFormat="1" x14ac:dyDescent="0.2">
      <c r="A6394" s="157"/>
      <c r="E6394" s="159"/>
      <c r="F6394" s="159"/>
      <c r="G6394" s="160"/>
      <c r="H6394" s="159"/>
      <c r="I6394" s="159"/>
      <c r="K6394" s="161"/>
      <c r="S6394" s="157"/>
    </row>
    <row r="6395" spans="1:19" s="158" customFormat="1" x14ac:dyDescent="0.2">
      <c r="A6395" s="157"/>
      <c r="E6395" s="159"/>
      <c r="F6395" s="159"/>
      <c r="G6395" s="160"/>
      <c r="H6395" s="159"/>
      <c r="I6395" s="159"/>
      <c r="K6395" s="161"/>
      <c r="S6395" s="157"/>
    </row>
    <row r="6396" spans="1:19" s="158" customFormat="1" x14ac:dyDescent="0.2">
      <c r="A6396" s="157"/>
      <c r="E6396" s="159"/>
      <c r="F6396" s="159"/>
      <c r="G6396" s="160"/>
      <c r="H6396" s="159"/>
      <c r="I6396" s="159"/>
      <c r="K6396" s="161"/>
      <c r="S6396" s="157"/>
    </row>
    <row r="6397" spans="1:19" s="158" customFormat="1" x14ac:dyDescent="0.2">
      <c r="A6397" s="157"/>
      <c r="E6397" s="159"/>
      <c r="F6397" s="159"/>
      <c r="G6397" s="160"/>
      <c r="H6397" s="159"/>
      <c r="I6397" s="159"/>
      <c r="K6397" s="161"/>
      <c r="S6397" s="157"/>
    </row>
    <row r="6398" spans="1:19" s="158" customFormat="1" x14ac:dyDescent="0.2">
      <c r="A6398" s="157"/>
      <c r="E6398" s="159"/>
      <c r="F6398" s="159"/>
      <c r="G6398" s="160"/>
      <c r="H6398" s="159"/>
      <c r="I6398" s="159"/>
      <c r="K6398" s="161"/>
      <c r="S6398" s="157"/>
    </row>
    <row r="6399" spans="1:19" s="158" customFormat="1" x14ac:dyDescent="0.2">
      <c r="A6399" s="157"/>
      <c r="E6399" s="159"/>
      <c r="F6399" s="159"/>
      <c r="G6399" s="160"/>
      <c r="H6399" s="159"/>
      <c r="I6399" s="159"/>
      <c r="K6399" s="161"/>
      <c r="S6399" s="157"/>
    </row>
    <row r="6400" spans="1:19" s="158" customFormat="1" x14ac:dyDescent="0.2">
      <c r="A6400" s="157"/>
      <c r="E6400" s="159"/>
      <c r="F6400" s="159"/>
      <c r="G6400" s="160"/>
      <c r="H6400" s="159"/>
      <c r="I6400" s="159"/>
      <c r="K6400" s="161"/>
      <c r="S6400" s="157"/>
    </row>
    <row r="6401" spans="1:19" s="158" customFormat="1" x14ac:dyDescent="0.2">
      <c r="A6401" s="157"/>
      <c r="E6401" s="159"/>
      <c r="F6401" s="159"/>
      <c r="G6401" s="160"/>
      <c r="H6401" s="159"/>
      <c r="I6401" s="159"/>
      <c r="K6401" s="161"/>
      <c r="S6401" s="157"/>
    </row>
    <row r="6402" spans="1:19" s="158" customFormat="1" x14ac:dyDescent="0.2">
      <c r="A6402" s="157"/>
      <c r="E6402" s="159"/>
      <c r="F6402" s="159"/>
      <c r="G6402" s="160"/>
      <c r="H6402" s="159"/>
      <c r="I6402" s="159"/>
      <c r="K6402" s="161"/>
      <c r="S6402" s="157"/>
    </row>
    <row r="6403" spans="1:19" s="158" customFormat="1" x14ac:dyDescent="0.2">
      <c r="A6403" s="157"/>
      <c r="E6403" s="159"/>
      <c r="F6403" s="159"/>
      <c r="G6403" s="160"/>
      <c r="H6403" s="159"/>
      <c r="I6403" s="159"/>
      <c r="K6403" s="161"/>
      <c r="S6403" s="157"/>
    </row>
    <row r="6404" spans="1:19" s="158" customFormat="1" x14ac:dyDescent="0.2">
      <c r="A6404" s="157"/>
      <c r="E6404" s="159"/>
      <c r="F6404" s="159"/>
      <c r="G6404" s="160"/>
      <c r="H6404" s="159"/>
      <c r="I6404" s="159"/>
      <c r="K6404" s="161"/>
      <c r="S6404" s="157"/>
    </row>
    <row r="6405" spans="1:19" s="158" customFormat="1" x14ac:dyDescent="0.2">
      <c r="A6405" s="157"/>
      <c r="E6405" s="159"/>
      <c r="F6405" s="159"/>
      <c r="G6405" s="160"/>
      <c r="H6405" s="159"/>
      <c r="I6405" s="159"/>
      <c r="K6405" s="161"/>
      <c r="S6405" s="157"/>
    </row>
    <row r="6406" spans="1:19" s="158" customFormat="1" x14ac:dyDescent="0.2">
      <c r="A6406" s="157"/>
      <c r="E6406" s="159"/>
      <c r="F6406" s="159"/>
      <c r="G6406" s="160"/>
      <c r="H6406" s="159"/>
      <c r="I6406" s="159"/>
      <c r="K6406" s="161"/>
      <c r="S6406" s="157"/>
    </row>
    <row r="6407" spans="1:19" s="158" customFormat="1" x14ac:dyDescent="0.2">
      <c r="A6407" s="157"/>
      <c r="E6407" s="159"/>
      <c r="F6407" s="159"/>
      <c r="G6407" s="160"/>
      <c r="H6407" s="159"/>
      <c r="I6407" s="159"/>
      <c r="K6407" s="161"/>
      <c r="S6407" s="157"/>
    </row>
    <row r="6408" spans="1:19" s="158" customFormat="1" x14ac:dyDescent="0.2">
      <c r="A6408" s="157"/>
      <c r="E6408" s="159"/>
      <c r="F6408" s="159"/>
      <c r="G6408" s="160"/>
      <c r="H6408" s="159"/>
      <c r="I6408" s="159"/>
      <c r="K6408" s="161"/>
      <c r="S6408" s="157"/>
    </row>
    <row r="6409" spans="1:19" s="158" customFormat="1" x14ac:dyDescent="0.2">
      <c r="A6409" s="157"/>
      <c r="E6409" s="159"/>
      <c r="F6409" s="159"/>
      <c r="G6409" s="160"/>
      <c r="H6409" s="159"/>
      <c r="I6409" s="159"/>
      <c r="K6409" s="161"/>
      <c r="S6409" s="157"/>
    </row>
    <row r="6410" spans="1:19" s="158" customFormat="1" x14ac:dyDescent="0.2">
      <c r="A6410" s="157"/>
      <c r="E6410" s="159"/>
      <c r="F6410" s="159"/>
      <c r="G6410" s="160"/>
      <c r="H6410" s="159"/>
      <c r="I6410" s="159"/>
      <c r="K6410" s="161"/>
      <c r="S6410" s="157"/>
    </row>
    <row r="6411" spans="1:19" s="158" customFormat="1" x14ac:dyDescent="0.2">
      <c r="A6411" s="157"/>
      <c r="E6411" s="159"/>
      <c r="F6411" s="159"/>
      <c r="G6411" s="160"/>
      <c r="H6411" s="159"/>
      <c r="I6411" s="159"/>
      <c r="K6411" s="161"/>
      <c r="S6411" s="157"/>
    </row>
    <row r="6412" spans="1:19" s="158" customFormat="1" x14ac:dyDescent="0.2">
      <c r="A6412" s="157"/>
      <c r="E6412" s="159"/>
      <c r="F6412" s="159"/>
      <c r="G6412" s="160"/>
      <c r="H6412" s="159"/>
      <c r="I6412" s="159"/>
      <c r="K6412" s="161"/>
      <c r="S6412" s="157"/>
    </row>
    <row r="6413" spans="1:19" s="158" customFormat="1" x14ac:dyDescent="0.2">
      <c r="A6413" s="157"/>
      <c r="E6413" s="159"/>
      <c r="F6413" s="159"/>
      <c r="G6413" s="160"/>
      <c r="H6413" s="159"/>
      <c r="I6413" s="159"/>
      <c r="K6413" s="161"/>
      <c r="S6413" s="157"/>
    </row>
    <row r="6414" spans="1:19" s="158" customFormat="1" x14ac:dyDescent="0.2">
      <c r="A6414" s="157"/>
      <c r="E6414" s="159"/>
      <c r="F6414" s="159"/>
      <c r="G6414" s="160"/>
      <c r="H6414" s="159"/>
      <c r="I6414" s="159"/>
      <c r="K6414" s="161"/>
      <c r="S6414" s="157"/>
    </row>
    <row r="6415" spans="1:19" s="158" customFormat="1" x14ac:dyDescent="0.2">
      <c r="A6415" s="157"/>
      <c r="E6415" s="159"/>
      <c r="F6415" s="159"/>
      <c r="G6415" s="160"/>
      <c r="H6415" s="159"/>
      <c r="I6415" s="159"/>
      <c r="K6415" s="161"/>
      <c r="S6415" s="157"/>
    </row>
    <row r="6416" spans="1:19" s="158" customFormat="1" x14ac:dyDescent="0.2">
      <c r="A6416" s="157"/>
      <c r="E6416" s="159"/>
      <c r="F6416" s="159"/>
      <c r="G6416" s="160"/>
      <c r="H6416" s="159"/>
      <c r="I6416" s="159"/>
      <c r="K6416" s="161"/>
      <c r="S6416" s="157"/>
    </row>
    <row r="6417" spans="1:19" s="158" customFormat="1" x14ac:dyDescent="0.2">
      <c r="A6417" s="157"/>
      <c r="E6417" s="159"/>
      <c r="F6417" s="159"/>
      <c r="G6417" s="160"/>
      <c r="H6417" s="159"/>
      <c r="I6417" s="159"/>
      <c r="K6417" s="161"/>
      <c r="S6417" s="157"/>
    </row>
    <row r="6418" spans="1:19" s="158" customFormat="1" x14ac:dyDescent="0.2">
      <c r="A6418" s="157"/>
      <c r="E6418" s="159"/>
      <c r="F6418" s="159"/>
      <c r="G6418" s="160"/>
      <c r="H6418" s="159"/>
      <c r="I6418" s="159"/>
      <c r="K6418" s="161"/>
      <c r="S6418" s="157"/>
    </row>
    <row r="6419" spans="1:19" s="158" customFormat="1" x14ac:dyDescent="0.2">
      <c r="A6419" s="157"/>
      <c r="E6419" s="159"/>
      <c r="F6419" s="159"/>
      <c r="G6419" s="160"/>
      <c r="H6419" s="159"/>
      <c r="I6419" s="159"/>
      <c r="K6419" s="161"/>
      <c r="S6419" s="157"/>
    </row>
    <row r="6420" spans="1:19" s="158" customFormat="1" x14ac:dyDescent="0.2">
      <c r="A6420" s="157"/>
      <c r="E6420" s="159"/>
      <c r="F6420" s="159"/>
      <c r="G6420" s="160"/>
      <c r="H6420" s="159"/>
      <c r="I6420" s="159"/>
      <c r="K6420" s="161"/>
      <c r="S6420" s="157"/>
    </row>
    <row r="6421" spans="1:19" s="158" customFormat="1" x14ac:dyDescent="0.2">
      <c r="A6421" s="157"/>
      <c r="E6421" s="159"/>
      <c r="F6421" s="159"/>
      <c r="G6421" s="160"/>
      <c r="H6421" s="159"/>
      <c r="I6421" s="159"/>
      <c r="K6421" s="161"/>
      <c r="S6421" s="157"/>
    </row>
    <row r="6422" spans="1:19" s="158" customFormat="1" x14ac:dyDescent="0.2">
      <c r="A6422" s="157"/>
      <c r="E6422" s="159"/>
      <c r="F6422" s="159"/>
      <c r="G6422" s="160"/>
      <c r="H6422" s="159"/>
      <c r="I6422" s="159"/>
      <c r="K6422" s="161"/>
      <c r="S6422" s="157"/>
    </row>
    <row r="6423" spans="1:19" s="158" customFormat="1" x14ac:dyDescent="0.2">
      <c r="A6423" s="157"/>
      <c r="E6423" s="159"/>
      <c r="F6423" s="159"/>
      <c r="G6423" s="160"/>
      <c r="H6423" s="159"/>
      <c r="I6423" s="159"/>
      <c r="K6423" s="161"/>
      <c r="S6423" s="157"/>
    </row>
    <row r="6424" spans="1:19" s="158" customFormat="1" x14ac:dyDescent="0.2">
      <c r="A6424" s="157"/>
      <c r="E6424" s="159"/>
      <c r="F6424" s="159"/>
      <c r="G6424" s="160"/>
      <c r="H6424" s="159"/>
      <c r="I6424" s="159"/>
      <c r="K6424" s="161"/>
      <c r="S6424" s="157"/>
    </row>
    <row r="6425" spans="1:19" s="158" customFormat="1" x14ac:dyDescent="0.2">
      <c r="A6425" s="157"/>
      <c r="E6425" s="159"/>
      <c r="F6425" s="159"/>
      <c r="G6425" s="160"/>
      <c r="H6425" s="159"/>
      <c r="I6425" s="159"/>
      <c r="K6425" s="161"/>
      <c r="S6425" s="157"/>
    </row>
    <row r="6426" spans="1:19" s="158" customFormat="1" x14ac:dyDescent="0.2">
      <c r="A6426" s="157"/>
      <c r="E6426" s="159"/>
      <c r="F6426" s="159"/>
      <c r="G6426" s="160"/>
      <c r="H6426" s="159"/>
      <c r="I6426" s="159"/>
      <c r="K6426" s="161"/>
      <c r="S6426" s="157"/>
    </row>
    <row r="6427" spans="1:19" s="158" customFormat="1" x14ac:dyDescent="0.2">
      <c r="A6427" s="157"/>
      <c r="E6427" s="159"/>
      <c r="F6427" s="159"/>
      <c r="G6427" s="160"/>
      <c r="H6427" s="159"/>
      <c r="I6427" s="159"/>
      <c r="K6427" s="161"/>
      <c r="S6427" s="157"/>
    </row>
    <row r="6428" spans="1:19" s="158" customFormat="1" x14ac:dyDescent="0.2">
      <c r="A6428" s="157"/>
      <c r="E6428" s="159"/>
      <c r="F6428" s="159"/>
      <c r="G6428" s="160"/>
      <c r="H6428" s="159"/>
      <c r="I6428" s="159"/>
      <c r="K6428" s="161"/>
      <c r="S6428" s="157"/>
    </row>
    <row r="6429" spans="1:19" s="158" customFormat="1" x14ac:dyDescent="0.2">
      <c r="A6429" s="157"/>
      <c r="E6429" s="159"/>
      <c r="F6429" s="159"/>
      <c r="G6429" s="160"/>
      <c r="H6429" s="159"/>
      <c r="I6429" s="159"/>
      <c r="K6429" s="161"/>
      <c r="S6429" s="157"/>
    </row>
    <row r="6430" spans="1:19" s="158" customFormat="1" x14ac:dyDescent="0.2">
      <c r="A6430" s="157"/>
      <c r="E6430" s="159"/>
      <c r="F6430" s="159"/>
      <c r="G6430" s="160"/>
      <c r="H6430" s="159"/>
      <c r="I6430" s="159"/>
      <c r="K6430" s="161"/>
      <c r="S6430" s="157"/>
    </row>
    <row r="6431" spans="1:19" s="158" customFormat="1" x14ac:dyDescent="0.2">
      <c r="A6431" s="157"/>
      <c r="E6431" s="159"/>
      <c r="F6431" s="159"/>
      <c r="G6431" s="160"/>
      <c r="H6431" s="159"/>
      <c r="I6431" s="159"/>
      <c r="K6431" s="161"/>
      <c r="S6431" s="157"/>
    </row>
    <row r="6432" spans="1:19" s="158" customFormat="1" x14ac:dyDescent="0.2">
      <c r="A6432" s="157"/>
      <c r="E6432" s="159"/>
      <c r="F6432" s="159"/>
      <c r="G6432" s="160"/>
      <c r="H6432" s="159"/>
      <c r="I6432" s="159"/>
      <c r="K6432" s="161"/>
      <c r="S6432" s="157"/>
    </row>
    <row r="6433" spans="1:19" s="158" customFormat="1" x14ac:dyDescent="0.2">
      <c r="A6433" s="157"/>
      <c r="E6433" s="159"/>
      <c r="F6433" s="159"/>
      <c r="G6433" s="160"/>
      <c r="H6433" s="159"/>
      <c r="I6433" s="159"/>
      <c r="K6433" s="161"/>
      <c r="S6433" s="157"/>
    </row>
    <row r="6434" spans="1:19" s="158" customFormat="1" x14ac:dyDescent="0.2">
      <c r="A6434" s="157"/>
      <c r="E6434" s="159"/>
      <c r="F6434" s="159"/>
      <c r="G6434" s="160"/>
      <c r="H6434" s="159"/>
      <c r="I6434" s="159"/>
      <c r="K6434" s="161"/>
      <c r="S6434" s="157"/>
    </row>
    <row r="6435" spans="1:19" s="158" customFormat="1" x14ac:dyDescent="0.2">
      <c r="A6435" s="157"/>
      <c r="E6435" s="159"/>
      <c r="F6435" s="159"/>
      <c r="G6435" s="160"/>
      <c r="H6435" s="159"/>
      <c r="I6435" s="159"/>
      <c r="K6435" s="161"/>
      <c r="S6435" s="157"/>
    </row>
    <row r="6436" spans="1:19" s="158" customFormat="1" x14ac:dyDescent="0.2">
      <c r="A6436" s="157"/>
      <c r="E6436" s="159"/>
      <c r="F6436" s="159"/>
      <c r="G6436" s="160"/>
      <c r="H6436" s="159"/>
      <c r="I6436" s="159"/>
      <c r="K6436" s="161"/>
      <c r="S6436" s="157"/>
    </row>
    <row r="6437" spans="1:19" s="158" customFormat="1" x14ac:dyDescent="0.2">
      <c r="A6437" s="157"/>
      <c r="E6437" s="159"/>
      <c r="F6437" s="159"/>
      <c r="G6437" s="160"/>
      <c r="H6437" s="159"/>
      <c r="I6437" s="159"/>
      <c r="K6437" s="161"/>
      <c r="S6437" s="157"/>
    </row>
    <row r="6438" spans="1:19" s="158" customFormat="1" x14ac:dyDescent="0.2">
      <c r="A6438" s="157"/>
      <c r="E6438" s="159"/>
      <c r="F6438" s="159"/>
      <c r="G6438" s="160"/>
      <c r="H6438" s="159"/>
      <c r="I6438" s="159"/>
      <c r="K6438" s="161"/>
      <c r="S6438" s="157"/>
    </row>
    <row r="6439" spans="1:19" s="158" customFormat="1" x14ac:dyDescent="0.2">
      <c r="A6439" s="157"/>
      <c r="E6439" s="159"/>
      <c r="F6439" s="159"/>
      <c r="G6439" s="160"/>
      <c r="H6439" s="159"/>
      <c r="I6439" s="159"/>
      <c r="K6439" s="161"/>
      <c r="S6439" s="157"/>
    </row>
    <row r="6440" spans="1:19" s="158" customFormat="1" x14ac:dyDescent="0.2">
      <c r="A6440" s="157"/>
      <c r="E6440" s="159"/>
      <c r="F6440" s="159"/>
      <c r="G6440" s="160"/>
      <c r="H6440" s="159"/>
      <c r="I6440" s="159"/>
      <c r="K6440" s="161"/>
      <c r="S6440" s="157"/>
    </row>
    <row r="6441" spans="1:19" s="158" customFormat="1" x14ac:dyDescent="0.2">
      <c r="A6441" s="157"/>
      <c r="E6441" s="159"/>
      <c r="F6441" s="159"/>
      <c r="G6441" s="160"/>
      <c r="H6441" s="159"/>
      <c r="I6441" s="159"/>
      <c r="K6441" s="161"/>
      <c r="S6441" s="157"/>
    </row>
    <row r="6442" spans="1:19" s="158" customFormat="1" x14ac:dyDescent="0.2">
      <c r="A6442" s="157"/>
      <c r="E6442" s="159"/>
      <c r="F6442" s="159"/>
      <c r="G6442" s="160"/>
      <c r="H6442" s="159"/>
      <c r="I6442" s="159"/>
      <c r="K6442" s="161"/>
      <c r="S6442" s="157"/>
    </row>
    <row r="6443" spans="1:19" s="158" customFormat="1" x14ac:dyDescent="0.2">
      <c r="A6443" s="157"/>
      <c r="E6443" s="159"/>
      <c r="F6443" s="159"/>
      <c r="G6443" s="160"/>
      <c r="H6443" s="159"/>
      <c r="I6443" s="159"/>
      <c r="K6443" s="161"/>
      <c r="S6443" s="157"/>
    </row>
    <row r="6444" spans="1:19" s="158" customFormat="1" x14ac:dyDescent="0.2">
      <c r="A6444" s="157"/>
      <c r="E6444" s="159"/>
      <c r="F6444" s="159"/>
      <c r="G6444" s="160"/>
      <c r="H6444" s="159"/>
      <c r="I6444" s="159"/>
      <c r="K6444" s="161"/>
      <c r="S6444" s="157"/>
    </row>
    <row r="6445" spans="1:19" s="158" customFormat="1" x14ac:dyDescent="0.2">
      <c r="A6445" s="157"/>
      <c r="E6445" s="159"/>
      <c r="F6445" s="159"/>
      <c r="G6445" s="160"/>
      <c r="H6445" s="159"/>
      <c r="I6445" s="159"/>
      <c r="K6445" s="161"/>
      <c r="S6445" s="157"/>
    </row>
    <row r="6446" spans="1:19" s="158" customFormat="1" x14ac:dyDescent="0.2">
      <c r="A6446" s="157"/>
      <c r="E6446" s="159"/>
      <c r="F6446" s="159"/>
      <c r="G6446" s="160"/>
      <c r="H6446" s="159"/>
      <c r="I6446" s="159"/>
      <c r="K6446" s="161"/>
      <c r="S6446" s="157"/>
    </row>
    <row r="6447" spans="1:19" s="158" customFormat="1" x14ac:dyDescent="0.2">
      <c r="A6447" s="157"/>
      <c r="E6447" s="159"/>
      <c r="F6447" s="159"/>
      <c r="G6447" s="160"/>
      <c r="H6447" s="159"/>
      <c r="I6447" s="159"/>
      <c r="K6447" s="161"/>
      <c r="S6447" s="157"/>
    </row>
    <row r="6448" spans="1:19" s="158" customFormat="1" x14ac:dyDescent="0.2">
      <c r="A6448" s="157"/>
      <c r="E6448" s="159"/>
      <c r="F6448" s="159"/>
      <c r="G6448" s="160"/>
      <c r="H6448" s="159"/>
      <c r="I6448" s="159"/>
      <c r="K6448" s="161"/>
      <c r="S6448" s="157"/>
    </row>
    <row r="6449" spans="1:19" s="158" customFormat="1" x14ac:dyDescent="0.2">
      <c r="A6449" s="157"/>
      <c r="E6449" s="159"/>
      <c r="F6449" s="159"/>
      <c r="G6449" s="160"/>
      <c r="H6449" s="159"/>
      <c r="I6449" s="159"/>
      <c r="K6449" s="161"/>
      <c r="S6449" s="157"/>
    </row>
    <row r="6450" spans="1:19" s="158" customFormat="1" x14ac:dyDescent="0.2">
      <c r="A6450" s="157"/>
      <c r="E6450" s="159"/>
      <c r="F6450" s="159"/>
      <c r="G6450" s="160"/>
      <c r="H6450" s="159"/>
      <c r="I6450" s="159"/>
      <c r="K6450" s="161"/>
      <c r="S6450" s="157"/>
    </row>
    <row r="6451" spans="1:19" s="158" customFormat="1" x14ac:dyDescent="0.2">
      <c r="A6451" s="157"/>
      <c r="E6451" s="159"/>
      <c r="F6451" s="159"/>
      <c r="G6451" s="160"/>
      <c r="H6451" s="159"/>
      <c r="I6451" s="159"/>
      <c r="K6451" s="161"/>
      <c r="S6451" s="157"/>
    </row>
    <row r="6452" spans="1:19" s="158" customFormat="1" x14ac:dyDescent="0.2">
      <c r="A6452" s="157"/>
      <c r="E6452" s="159"/>
      <c r="F6452" s="159"/>
      <c r="G6452" s="160"/>
      <c r="H6452" s="159"/>
      <c r="I6452" s="159"/>
      <c r="K6452" s="161"/>
      <c r="S6452" s="157"/>
    </row>
    <row r="6453" spans="1:19" s="158" customFormat="1" x14ac:dyDescent="0.2">
      <c r="A6453" s="157"/>
      <c r="E6453" s="159"/>
      <c r="F6453" s="159"/>
      <c r="G6453" s="160"/>
      <c r="H6453" s="159"/>
      <c r="I6453" s="159"/>
      <c r="K6453" s="161"/>
      <c r="S6453" s="157"/>
    </row>
    <row r="6454" spans="1:19" s="158" customFormat="1" x14ac:dyDescent="0.2">
      <c r="A6454" s="157"/>
      <c r="E6454" s="159"/>
      <c r="F6454" s="159"/>
      <c r="G6454" s="160"/>
      <c r="H6454" s="159"/>
      <c r="I6454" s="159"/>
      <c r="K6454" s="161"/>
      <c r="S6454" s="157"/>
    </row>
    <row r="6455" spans="1:19" s="158" customFormat="1" x14ac:dyDescent="0.2">
      <c r="A6455" s="157"/>
      <c r="E6455" s="159"/>
      <c r="F6455" s="159"/>
      <c r="G6455" s="160"/>
      <c r="H6455" s="159"/>
      <c r="I6455" s="159"/>
      <c r="K6455" s="161"/>
      <c r="S6455" s="157"/>
    </row>
    <row r="6456" spans="1:19" s="158" customFormat="1" x14ac:dyDescent="0.2">
      <c r="A6456" s="157"/>
      <c r="E6456" s="159"/>
      <c r="F6456" s="159"/>
      <c r="G6456" s="160"/>
      <c r="H6456" s="159"/>
      <c r="I6456" s="159"/>
      <c r="K6456" s="161"/>
      <c r="S6456" s="157"/>
    </row>
    <row r="6457" spans="1:19" s="158" customFormat="1" x14ac:dyDescent="0.2">
      <c r="A6457" s="157"/>
      <c r="E6457" s="159"/>
      <c r="F6457" s="159"/>
      <c r="G6457" s="160"/>
      <c r="H6457" s="159"/>
      <c r="I6457" s="159"/>
      <c r="K6457" s="161"/>
      <c r="S6457" s="157"/>
    </row>
    <row r="6458" spans="1:19" s="158" customFormat="1" x14ac:dyDescent="0.2">
      <c r="A6458" s="157"/>
      <c r="E6458" s="159"/>
      <c r="F6458" s="159"/>
      <c r="G6458" s="160"/>
      <c r="H6458" s="159"/>
      <c r="I6458" s="159"/>
      <c r="K6458" s="161"/>
      <c r="S6458" s="157"/>
    </row>
    <row r="6459" spans="1:19" s="158" customFormat="1" x14ac:dyDescent="0.2">
      <c r="A6459" s="157"/>
      <c r="E6459" s="159"/>
      <c r="F6459" s="159"/>
      <c r="G6459" s="160"/>
      <c r="H6459" s="159"/>
      <c r="I6459" s="159"/>
      <c r="K6459" s="161"/>
      <c r="S6459" s="157"/>
    </row>
    <row r="6460" spans="1:19" s="158" customFormat="1" x14ac:dyDescent="0.2">
      <c r="A6460" s="157"/>
      <c r="E6460" s="159"/>
      <c r="F6460" s="159"/>
      <c r="G6460" s="160"/>
      <c r="H6460" s="159"/>
      <c r="I6460" s="159"/>
      <c r="K6460" s="161"/>
      <c r="S6460" s="157"/>
    </row>
    <row r="6461" spans="1:19" s="158" customFormat="1" x14ac:dyDescent="0.2">
      <c r="A6461" s="157"/>
      <c r="E6461" s="159"/>
      <c r="F6461" s="159"/>
      <c r="G6461" s="160"/>
      <c r="H6461" s="159"/>
      <c r="I6461" s="159"/>
      <c r="K6461" s="161"/>
      <c r="S6461" s="157"/>
    </row>
    <row r="6462" spans="1:19" s="158" customFormat="1" x14ac:dyDescent="0.2">
      <c r="A6462" s="157"/>
      <c r="E6462" s="159"/>
      <c r="F6462" s="159"/>
      <c r="G6462" s="160"/>
      <c r="H6462" s="159"/>
      <c r="I6462" s="159"/>
      <c r="K6462" s="161"/>
      <c r="S6462" s="157"/>
    </row>
    <row r="6463" spans="1:19" s="158" customFormat="1" x14ac:dyDescent="0.2">
      <c r="A6463" s="157"/>
      <c r="E6463" s="159"/>
      <c r="F6463" s="159"/>
      <c r="G6463" s="160"/>
      <c r="H6463" s="159"/>
      <c r="I6463" s="159"/>
      <c r="K6463" s="161"/>
      <c r="S6463" s="157"/>
    </row>
    <row r="6464" spans="1:19" s="158" customFormat="1" x14ac:dyDescent="0.2">
      <c r="A6464" s="157"/>
      <c r="E6464" s="159"/>
      <c r="F6464" s="159"/>
      <c r="G6464" s="160"/>
      <c r="H6464" s="159"/>
      <c r="I6464" s="159"/>
      <c r="K6464" s="161"/>
      <c r="S6464" s="157"/>
    </row>
    <row r="6465" spans="1:19" s="158" customFormat="1" x14ac:dyDescent="0.2">
      <c r="A6465" s="157"/>
      <c r="E6465" s="159"/>
      <c r="F6465" s="159"/>
      <c r="G6465" s="160"/>
      <c r="H6465" s="159"/>
      <c r="I6465" s="159"/>
      <c r="K6465" s="161"/>
      <c r="S6465" s="157"/>
    </row>
    <row r="6466" spans="1:19" s="158" customFormat="1" x14ac:dyDescent="0.2">
      <c r="A6466" s="157"/>
      <c r="E6466" s="159"/>
      <c r="F6466" s="159"/>
      <c r="G6466" s="160"/>
      <c r="H6466" s="159"/>
      <c r="I6466" s="159"/>
      <c r="K6466" s="161"/>
      <c r="S6466" s="157"/>
    </row>
    <row r="6467" spans="1:19" s="158" customFormat="1" x14ac:dyDescent="0.2">
      <c r="A6467" s="157"/>
      <c r="E6467" s="159"/>
      <c r="F6467" s="159"/>
      <c r="G6467" s="160"/>
      <c r="H6467" s="159"/>
      <c r="I6467" s="159"/>
      <c r="K6467" s="161"/>
      <c r="S6467" s="157"/>
    </row>
    <row r="6468" spans="1:19" s="158" customFormat="1" x14ac:dyDescent="0.2">
      <c r="A6468" s="157"/>
      <c r="E6468" s="159"/>
      <c r="F6468" s="159"/>
      <c r="G6468" s="160"/>
      <c r="H6468" s="159"/>
      <c r="I6468" s="159"/>
      <c r="K6468" s="161"/>
      <c r="S6468" s="157"/>
    </row>
    <row r="6469" spans="1:19" s="158" customFormat="1" x14ac:dyDescent="0.2">
      <c r="A6469" s="157"/>
      <c r="E6469" s="159"/>
      <c r="F6469" s="159"/>
      <c r="G6469" s="160"/>
      <c r="H6469" s="159"/>
      <c r="I6469" s="159"/>
      <c r="K6469" s="161"/>
      <c r="S6469" s="157"/>
    </row>
    <row r="6470" spans="1:19" s="158" customFormat="1" x14ac:dyDescent="0.2">
      <c r="A6470" s="157"/>
      <c r="E6470" s="159"/>
      <c r="F6470" s="159"/>
      <c r="G6470" s="160"/>
      <c r="H6470" s="159"/>
      <c r="I6470" s="159"/>
      <c r="K6470" s="161"/>
      <c r="S6470" s="157"/>
    </row>
    <row r="6471" spans="1:19" s="158" customFormat="1" x14ac:dyDescent="0.2">
      <c r="A6471" s="157"/>
      <c r="E6471" s="159"/>
      <c r="F6471" s="159"/>
      <c r="G6471" s="160"/>
      <c r="H6471" s="159"/>
      <c r="I6471" s="159"/>
      <c r="K6471" s="161"/>
      <c r="S6471" s="157"/>
    </row>
    <row r="6472" spans="1:19" s="158" customFormat="1" x14ac:dyDescent="0.2">
      <c r="A6472" s="157"/>
      <c r="E6472" s="159"/>
      <c r="F6472" s="159"/>
      <c r="G6472" s="160"/>
      <c r="H6472" s="159"/>
      <c r="I6472" s="159"/>
      <c r="K6472" s="161"/>
      <c r="S6472" s="157"/>
    </row>
    <row r="6473" spans="1:19" s="158" customFormat="1" x14ac:dyDescent="0.2">
      <c r="A6473" s="157"/>
      <c r="E6473" s="159"/>
      <c r="F6473" s="159"/>
      <c r="G6473" s="160"/>
      <c r="H6473" s="159"/>
      <c r="I6473" s="159"/>
      <c r="K6473" s="161"/>
      <c r="S6473" s="157"/>
    </row>
    <row r="6474" spans="1:19" s="158" customFormat="1" x14ac:dyDescent="0.2">
      <c r="A6474" s="157"/>
      <c r="E6474" s="159"/>
      <c r="F6474" s="159"/>
      <c r="G6474" s="160"/>
      <c r="H6474" s="159"/>
      <c r="I6474" s="159"/>
      <c r="K6474" s="161"/>
      <c r="S6474" s="157"/>
    </row>
    <row r="6475" spans="1:19" s="158" customFormat="1" x14ac:dyDescent="0.2">
      <c r="A6475" s="157"/>
      <c r="E6475" s="159"/>
      <c r="F6475" s="159"/>
      <c r="G6475" s="160"/>
      <c r="H6475" s="159"/>
      <c r="I6475" s="159"/>
      <c r="K6475" s="161"/>
      <c r="S6475" s="157"/>
    </row>
    <row r="6476" spans="1:19" s="158" customFormat="1" x14ac:dyDescent="0.2">
      <c r="A6476" s="157"/>
      <c r="E6476" s="159"/>
      <c r="F6476" s="159"/>
      <c r="G6476" s="160"/>
      <c r="H6476" s="159"/>
      <c r="I6476" s="159"/>
      <c r="K6476" s="161"/>
      <c r="S6476" s="157"/>
    </row>
    <row r="6477" spans="1:19" s="158" customFormat="1" x14ac:dyDescent="0.2">
      <c r="A6477" s="157"/>
      <c r="E6477" s="159"/>
      <c r="F6477" s="159"/>
      <c r="G6477" s="160"/>
      <c r="H6477" s="159"/>
      <c r="I6477" s="159"/>
      <c r="K6477" s="161"/>
      <c r="S6477" s="157"/>
    </row>
    <row r="6478" spans="1:19" s="158" customFormat="1" x14ac:dyDescent="0.2">
      <c r="A6478" s="157"/>
      <c r="E6478" s="159"/>
      <c r="F6478" s="159"/>
      <c r="G6478" s="160"/>
      <c r="H6478" s="159"/>
      <c r="I6478" s="159"/>
      <c r="K6478" s="161"/>
      <c r="S6478" s="157"/>
    </row>
    <row r="6479" spans="1:19" s="158" customFormat="1" x14ac:dyDescent="0.2">
      <c r="A6479" s="157"/>
      <c r="E6479" s="159"/>
      <c r="F6479" s="159"/>
      <c r="G6479" s="160"/>
      <c r="H6479" s="159"/>
      <c r="I6479" s="159"/>
      <c r="K6479" s="161"/>
      <c r="S6479" s="157"/>
    </row>
    <row r="6480" spans="1:19" s="158" customFormat="1" x14ac:dyDescent="0.2">
      <c r="A6480" s="157"/>
      <c r="E6480" s="159"/>
      <c r="F6480" s="159"/>
      <c r="G6480" s="160"/>
      <c r="H6480" s="159"/>
      <c r="I6480" s="159"/>
      <c r="K6480" s="161"/>
      <c r="S6480" s="157"/>
    </row>
    <row r="6481" spans="1:19" s="158" customFormat="1" x14ac:dyDescent="0.2">
      <c r="A6481" s="157"/>
      <c r="E6481" s="159"/>
      <c r="F6481" s="159"/>
      <c r="G6481" s="160"/>
      <c r="H6481" s="159"/>
      <c r="I6481" s="159"/>
      <c r="K6481" s="161"/>
      <c r="S6481" s="157"/>
    </row>
    <row r="6482" spans="1:19" s="158" customFormat="1" x14ac:dyDescent="0.2">
      <c r="A6482" s="157"/>
      <c r="E6482" s="159"/>
      <c r="F6482" s="159"/>
      <c r="G6482" s="160"/>
      <c r="H6482" s="159"/>
      <c r="I6482" s="159"/>
      <c r="K6482" s="161"/>
      <c r="S6482" s="157"/>
    </row>
    <row r="6483" spans="1:19" s="158" customFormat="1" x14ac:dyDescent="0.2">
      <c r="A6483" s="157"/>
      <c r="E6483" s="159"/>
      <c r="F6483" s="159"/>
      <c r="G6483" s="160"/>
      <c r="H6483" s="159"/>
      <c r="I6483" s="159"/>
      <c r="K6483" s="161"/>
      <c r="S6483" s="157"/>
    </row>
    <row r="6484" spans="1:19" s="158" customFormat="1" x14ac:dyDescent="0.2">
      <c r="A6484" s="157"/>
      <c r="E6484" s="159"/>
      <c r="F6484" s="159"/>
      <c r="G6484" s="160"/>
      <c r="H6484" s="159"/>
      <c r="I6484" s="159"/>
      <c r="K6484" s="161"/>
      <c r="S6484" s="157"/>
    </row>
    <row r="6485" spans="1:19" s="158" customFormat="1" x14ac:dyDescent="0.2">
      <c r="A6485" s="157"/>
      <c r="E6485" s="159"/>
      <c r="F6485" s="159"/>
      <c r="G6485" s="160"/>
      <c r="H6485" s="159"/>
      <c r="I6485" s="159"/>
      <c r="K6485" s="161"/>
      <c r="S6485" s="157"/>
    </row>
    <row r="6486" spans="1:19" s="158" customFormat="1" x14ac:dyDescent="0.2">
      <c r="A6486" s="157"/>
      <c r="E6486" s="159"/>
      <c r="F6486" s="159"/>
      <c r="G6486" s="160"/>
      <c r="H6486" s="159"/>
      <c r="I6486" s="159"/>
      <c r="K6486" s="161"/>
      <c r="S6486" s="157"/>
    </row>
    <row r="6487" spans="1:19" s="158" customFormat="1" x14ac:dyDescent="0.2">
      <c r="A6487" s="157"/>
      <c r="E6487" s="159"/>
      <c r="F6487" s="159"/>
      <c r="G6487" s="160"/>
      <c r="H6487" s="159"/>
      <c r="I6487" s="159"/>
      <c r="K6487" s="161"/>
      <c r="S6487" s="157"/>
    </row>
    <row r="6488" spans="1:19" s="158" customFormat="1" x14ac:dyDescent="0.2">
      <c r="A6488" s="157"/>
      <c r="E6488" s="159"/>
      <c r="F6488" s="159"/>
      <c r="G6488" s="160"/>
      <c r="H6488" s="159"/>
      <c r="I6488" s="159"/>
      <c r="K6488" s="161"/>
      <c r="S6488" s="157"/>
    </row>
    <row r="6489" spans="1:19" s="158" customFormat="1" x14ac:dyDescent="0.2">
      <c r="A6489" s="157"/>
      <c r="E6489" s="159"/>
      <c r="F6489" s="159"/>
      <c r="G6489" s="160"/>
      <c r="H6489" s="159"/>
      <c r="I6489" s="159"/>
      <c r="K6489" s="161"/>
      <c r="S6489" s="157"/>
    </row>
    <row r="6490" spans="1:19" s="158" customFormat="1" x14ac:dyDescent="0.2">
      <c r="A6490" s="157"/>
      <c r="E6490" s="159"/>
      <c r="F6490" s="159"/>
      <c r="G6490" s="160"/>
      <c r="H6490" s="159"/>
      <c r="I6490" s="159"/>
      <c r="K6490" s="161"/>
      <c r="S6490" s="157"/>
    </row>
    <row r="6491" spans="1:19" s="158" customFormat="1" x14ac:dyDescent="0.2">
      <c r="A6491" s="157"/>
      <c r="E6491" s="159"/>
      <c r="F6491" s="159"/>
      <c r="G6491" s="160"/>
      <c r="H6491" s="159"/>
      <c r="I6491" s="159"/>
      <c r="K6491" s="161"/>
      <c r="S6491" s="157"/>
    </row>
    <row r="6492" spans="1:19" s="158" customFormat="1" x14ac:dyDescent="0.2">
      <c r="A6492" s="157"/>
      <c r="E6492" s="159"/>
      <c r="F6492" s="159"/>
      <c r="G6492" s="160"/>
      <c r="H6492" s="159"/>
      <c r="I6492" s="159"/>
      <c r="K6492" s="161"/>
      <c r="S6492" s="157"/>
    </row>
    <row r="6493" spans="1:19" s="158" customFormat="1" x14ac:dyDescent="0.2">
      <c r="A6493" s="157"/>
      <c r="E6493" s="159"/>
      <c r="F6493" s="159"/>
      <c r="G6493" s="160"/>
      <c r="H6493" s="159"/>
      <c r="I6493" s="159"/>
      <c r="K6493" s="161"/>
      <c r="S6493" s="157"/>
    </row>
    <row r="6494" spans="1:19" s="158" customFormat="1" x14ac:dyDescent="0.2">
      <c r="A6494" s="157"/>
      <c r="E6494" s="159"/>
      <c r="F6494" s="159"/>
      <c r="G6494" s="160"/>
      <c r="H6494" s="159"/>
      <c r="I6494" s="159"/>
      <c r="K6494" s="161"/>
      <c r="S6494" s="157"/>
    </row>
    <row r="6495" spans="1:19" s="158" customFormat="1" x14ac:dyDescent="0.2">
      <c r="A6495" s="157"/>
      <c r="E6495" s="159"/>
      <c r="F6495" s="159"/>
      <c r="G6495" s="160"/>
      <c r="H6495" s="159"/>
      <c r="I6495" s="159"/>
      <c r="K6495" s="161"/>
      <c r="S6495" s="157"/>
    </row>
    <row r="6496" spans="1:19" s="158" customFormat="1" x14ac:dyDescent="0.2">
      <c r="A6496" s="157"/>
      <c r="E6496" s="159"/>
      <c r="F6496" s="159"/>
      <c r="G6496" s="160"/>
      <c r="H6496" s="159"/>
      <c r="I6496" s="159"/>
      <c r="K6496" s="161"/>
      <c r="S6496" s="157"/>
    </row>
    <row r="6497" spans="1:19" s="158" customFormat="1" x14ac:dyDescent="0.2">
      <c r="A6497" s="157"/>
      <c r="E6497" s="159"/>
      <c r="F6497" s="159"/>
      <c r="G6497" s="160"/>
      <c r="H6497" s="159"/>
      <c r="I6497" s="159"/>
      <c r="K6497" s="161"/>
      <c r="S6497" s="157"/>
    </row>
    <row r="6498" spans="1:19" s="158" customFormat="1" x14ac:dyDescent="0.2">
      <c r="A6498" s="157"/>
      <c r="E6498" s="159"/>
      <c r="F6498" s="159"/>
      <c r="G6498" s="160"/>
      <c r="H6498" s="159"/>
      <c r="I6498" s="159"/>
      <c r="K6498" s="161"/>
      <c r="S6498" s="157"/>
    </row>
    <row r="6499" spans="1:19" s="158" customFormat="1" x14ac:dyDescent="0.2">
      <c r="A6499" s="157"/>
      <c r="E6499" s="159"/>
      <c r="F6499" s="159"/>
      <c r="G6499" s="160"/>
      <c r="H6499" s="159"/>
      <c r="I6499" s="159"/>
      <c r="K6499" s="161"/>
      <c r="S6499" s="157"/>
    </row>
    <row r="6500" spans="1:19" s="158" customFormat="1" x14ac:dyDescent="0.2">
      <c r="A6500" s="157"/>
      <c r="E6500" s="159"/>
      <c r="F6500" s="159"/>
      <c r="G6500" s="160"/>
      <c r="H6500" s="159"/>
      <c r="I6500" s="159"/>
      <c r="K6500" s="161"/>
      <c r="S6500" s="157"/>
    </row>
    <row r="6501" spans="1:19" s="158" customFormat="1" x14ac:dyDescent="0.2">
      <c r="A6501" s="157"/>
      <c r="E6501" s="159"/>
      <c r="F6501" s="159"/>
      <c r="G6501" s="160"/>
      <c r="H6501" s="159"/>
      <c r="I6501" s="159"/>
      <c r="K6501" s="161"/>
      <c r="S6501" s="157"/>
    </row>
    <row r="6502" spans="1:19" s="158" customFormat="1" x14ac:dyDescent="0.2">
      <c r="A6502" s="157"/>
      <c r="E6502" s="159"/>
      <c r="F6502" s="159"/>
      <c r="G6502" s="160"/>
      <c r="H6502" s="159"/>
      <c r="I6502" s="159"/>
      <c r="K6502" s="161"/>
      <c r="S6502" s="157"/>
    </row>
    <row r="6503" spans="1:19" s="158" customFormat="1" x14ac:dyDescent="0.2">
      <c r="A6503" s="157"/>
      <c r="E6503" s="159"/>
      <c r="F6503" s="159"/>
      <c r="G6503" s="160"/>
      <c r="H6503" s="159"/>
      <c r="I6503" s="159"/>
      <c r="K6503" s="161"/>
      <c r="S6503" s="157"/>
    </row>
    <row r="6504" spans="1:19" s="158" customFormat="1" x14ac:dyDescent="0.2">
      <c r="A6504" s="157"/>
      <c r="E6504" s="159"/>
      <c r="F6504" s="159"/>
      <c r="G6504" s="160"/>
      <c r="H6504" s="159"/>
      <c r="I6504" s="159"/>
      <c r="K6504" s="161"/>
      <c r="S6504" s="157"/>
    </row>
    <row r="6505" spans="1:19" s="158" customFormat="1" x14ac:dyDescent="0.2">
      <c r="A6505" s="157"/>
      <c r="E6505" s="159"/>
      <c r="F6505" s="159"/>
      <c r="G6505" s="160"/>
      <c r="H6505" s="159"/>
      <c r="I6505" s="159"/>
      <c r="K6505" s="161"/>
      <c r="S6505" s="157"/>
    </row>
    <row r="6506" spans="1:19" s="158" customFormat="1" x14ac:dyDescent="0.2">
      <c r="A6506" s="157"/>
      <c r="E6506" s="159"/>
      <c r="F6506" s="159"/>
      <c r="G6506" s="160"/>
      <c r="H6506" s="159"/>
      <c r="I6506" s="159"/>
      <c r="K6506" s="161"/>
      <c r="S6506" s="157"/>
    </row>
    <row r="6507" spans="1:19" s="158" customFormat="1" x14ac:dyDescent="0.2">
      <c r="A6507" s="157"/>
      <c r="E6507" s="159"/>
      <c r="F6507" s="159"/>
      <c r="G6507" s="160"/>
      <c r="H6507" s="159"/>
      <c r="I6507" s="159"/>
      <c r="K6507" s="161"/>
      <c r="S6507" s="157"/>
    </row>
    <row r="6508" spans="1:19" s="158" customFormat="1" x14ac:dyDescent="0.2">
      <c r="A6508" s="157"/>
      <c r="E6508" s="159"/>
      <c r="F6508" s="159"/>
      <c r="G6508" s="160"/>
      <c r="H6508" s="159"/>
      <c r="I6508" s="159"/>
      <c r="K6508" s="161"/>
      <c r="S6508" s="157"/>
    </row>
    <row r="6509" spans="1:19" s="158" customFormat="1" x14ac:dyDescent="0.2">
      <c r="A6509" s="157"/>
      <c r="E6509" s="159"/>
      <c r="F6509" s="159"/>
      <c r="G6509" s="160"/>
      <c r="H6509" s="159"/>
      <c r="I6509" s="159"/>
      <c r="K6509" s="161"/>
      <c r="S6509" s="157"/>
    </row>
    <row r="6510" spans="1:19" s="158" customFormat="1" x14ac:dyDescent="0.2">
      <c r="A6510" s="157"/>
      <c r="E6510" s="159"/>
      <c r="F6510" s="159"/>
      <c r="G6510" s="160"/>
      <c r="H6510" s="159"/>
      <c r="I6510" s="159"/>
      <c r="K6510" s="161"/>
      <c r="S6510" s="157"/>
    </row>
    <row r="6511" spans="1:19" s="158" customFormat="1" x14ac:dyDescent="0.2">
      <c r="A6511" s="157"/>
      <c r="E6511" s="159"/>
      <c r="F6511" s="159"/>
      <c r="G6511" s="160"/>
      <c r="H6511" s="159"/>
      <c r="I6511" s="159"/>
      <c r="K6511" s="161"/>
      <c r="S6511" s="157"/>
    </row>
    <row r="6512" spans="1:19" s="158" customFormat="1" x14ac:dyDescent="0.2">
      <c r="A6512" s="157"/>
      <c r="E6512" s="159"/>
      <c r="F6512" s="159"/>
      <c r="G6512" s="160"/>
      <c r="H6512" s="159"/>
      <c r="I6512" s="159"/>
      <c r="K6512" s="161"/>
      <c r="S6512" s="157"/>
    </row>
    <row r="6513" spans="1:19" s="158" customFormat="1" x14ac:dyDescent="0.2">
      <c r="A6513" s="157"/>
      <c r="E6513" s="159"/>
      <c r="F6513" s="159"/>
      <c r="G6513" s="160"/>
      <c r="H6513" s="159"/>
      <c r="I6513" s="159"/>
      <c r="K6513" s="161"/>
      <c r="S6513" s="157"/>
    </row>
    <row r="6514" spans="1:19" s="158" customFormat="1" x14ac:dyDescent="0.2">
      <c r="A6514" s="157"/>
      <c r="E6514" s="159"/>
      <c r="F6514" s="159"/>
      <c r="G6514" s="160"/>
      <c r="H6514" s="159"/>
      <c r="I6514" s="159"/>
      <c r="K6514" s="161"/>
      <c r="S6514" s="157"/>
    </row>
    <row r="6515" spans="1:19" s="158" customFormat="1" x14ac:dyDescent="0.2">
      <c r="A6515" s="157"/>
      <c r="E6515" s="159"/>
      <c r="F6515" s="159"/>
      <c r="G6515" s="160"/>
      <c r="H6515" s="159"/>
      <c r="I6515" s="159"/>
      <c r="K6515" s="161"/>
      <c r="S6515" s="157"/>
    </row>
    <row r="6516" spans="1:19" s="158" customFormat="1" x14ac:dyDescent="0.2">
      <c r="A6516" s="157"/>
      <c r="E6516" s="159"/>
      <c r="F6516" s="159"/>
      <c r="G6516" s="160"/>
      <c r="H6516" s="159"/>
      <c r="I6516" s="159"/>
      <c r="K6516" s="161"/>
      <c r="S6516" s="157"/>
    </row>
    <row r="6517" spans="1:19" s="158" customFormat="1" x14ac:dyDescent="0.2">
      <c r="A6517" s="157"/>
      <c r="E6517" s="159"/>
      <c r="F6517" s="159"/>
      <c r="G6517" s="160"/>
      <c r="H6517" s="159"/>
      <c r="I6517" s="159"/>
      <c r="K6517" s="161"/>
      <c r="S6517" s="157"/>
    </row>
    <row r="6518" spans="1:19" s="158" customFormat="1" x14ac:dyDescent="0.2">
      <c r="A6518" s="157"/>
      <c r="E6518" s="159"/>
      <c r="F6518" s="159"/>
      <c r="G6518" s="160"/>
      <c r="H6518" s="159"/>
      <c r="I6518" s="159"/>
      <c r="K6518" s="161"/>
      <c r="S6518" s="157"/>
    </row>
    <row r="6519" spans="1:19" s="158" customFormat="1" x14ac:dyDescent="0.2">
      <c r="A6519" s="157"/>
      <c r="E6519" s="159"/>
      <c r="F6519" s="159"/>
      <c r="G6519" s="160"/>
      <c r="H6519" s="159"/>
      <c r="I6519" s="159"/>
      <c r="K6519" s="161"/>
      <c r="S6519" s="157"/>
    </row>
    <row r="6520" spans="1:19" s="158" customFormat="1" x14ac:dyDescent="0.2">
      <c r="A6520" s="157"/>
      <c r="E6520" s="159"/>
      <c r="F6520" s="159"/>
      <c r="G6520" s="160"/>
      <c r="H6520" s="159"/>
      <c r="I6520" s="159"/>
      <c r="K6520" s="161"/>
      <c r="S6520" s="157"/>
    </row>
    <row r="6521" spans="1:19" s="158" customFormat="1" x14ac:dyDescent="0.2">
      <c r="A6521" s="157"/>
      <c r="E6521" s="159"/>
      <c r="F6521" s="159"/>
      <c r="G6521" s="160"/>
      <c r="H6521" s="159"/>
      <c r="I6521" s="159"/>
      <c r="K6521" s="161"/>
      <c r="S6521" s="157"/>
    </row>
    <row r="6522" spans="1:19" s="158" customFormat="1" x14ac:dyDescent="0.2">
      <c r="A6522" s="157"/>
      <c r="E6522" s="159"/>
      <c r="F6522" s="159"/>
      <c r="G6522" s="160"/>
      <c r="H6522" s="159"/>
      <c r="I6522" s="159"/>
      <c r="K6522" s="161"/>
      <c r="S6522" s="157"/>
    </row>
    <row r="6523" spans="1:19" s="158" customFormat="1" x14ac:dyDescent="0.2">
      <c r="A6523" s="157"/>
      <c r="E6523" s="159"/>
      <c r="F6523" s="159"/>
      <c r="G6523" s="160"/>
      <c r="H6523" s="159"/>
      <c r="I6523" s="159"/>
      <c r="K6523" s="161"/>
      <c r="S6523" s="157"/>
    </row>
    <row r="6524" spans="1:19" s="158" customFormat="1" x14ac:dyDescent="0.2">
      <c r="A6524" s="157"/>
      <c r="E6524" s="159"/>
      <c r="F6524" s="159"/>
      <c r="G6524" s="160"/>
      <c r="H6524" s="159"/>
      <c r="I6524" s="159"/>
      <c r="K6524" s="161"/>
      <c r="S6524" s="157"/>
    </row>
    <row r="6525" spans="1:19" s="158" customFormat="1" x14ac:dyDescent="0.2">
      <c r="A6525" s="157"/>
      <c r="E6525" s="159"/>
      <c r="F6525" s="159"/>
      <c r="G6525" s="160"/>
      <c r="H6525" s="159"/>
      <c r="I6525" s="159"/>
      <c r="K6525" s="161"/>
      <c r="S6525" s="157"/>
    </row>
    <row r="6526" spans="1:19" s="158" customFormat="1" x14ac:dyDescent="0.2">
      <c r="A6526" s="157"/>
      <c r="E6526" s="159"/>
      <c r="F6526" s="159"/>
      <c r="G6526" s="160"/>
      <c r="H6526" s="159"/>
      <c r="I6526" s="159"/>
      <c r="K6526" s="161"/>
      <c r="S6526" s="157"/>
    </row>
    <row r="6527" spans="1:19" s="158" customFormat="1" x14ac:dyDescent="0.2">
      <c r="A6527" s="157"/>
      <c r="E6527" s="159"/>
      <c r="F6527" s="159"/>
      <c r="G6527" s="160"/>
      <c r="H6527" s="159"/>
      <c r="I6527" s="159"/>
      <c r="K6527" s="161"/>
      <c r="S6527" s="157"/>
    </row>
    <row r="6528" spans="1:19" s="158" customFormat="1" x14ac:dyDescent="0.2">
      <c r="A6528" s="157"/>
      <c r="E6528" s="159"/>
      <c r="F6528" s="159"/>
      <c r="G6528" s="160"/>
      <c r="H6528" s="159"/>
      <c r="I6528" s="159"/>
      <c r="K6528" s="161"/>
      <c r="S6528" s="157"/>
    </row>
    <row r="6529" spans="1:19" s="158" customFormat="1" x14ac:dyDescent="0.2">
      <c r="A6529" s="157"/>
      <c r="E6529" s="159"/>
      <c r="F6529" s="159"/>
      <c r="G6529" s="160"/>
      <c r="H6529" s="159"/>
      <c r="I6529" s="159"/>
      <c r="K6529" s="161"/>
      <c r="S6529" s="157"/>
    </row>
    <row r="6530" spans="1:19" s="158" customFormat="1" x14ac:dyDescent="0.2">
      <c r="A6530" s="157"/>
      <c r="E6530" s="159"/>
      <c r="F6530" s="159"/>
      <c r="G6530" s="160"/>
      <c r="H6530" s="159"/>
      <c r="I6530" s="159"/>
      <c r="K6530" s="161"/>
      <c r="S6530" s="157"/>
    </row>
    <row r="6531" spans="1:19" s="158" customFormat="1" x14ac:dyDescent="0.2">
      <c r="A6531" s="157"/>
      <c r="E6531" s="159"/>
      <c r="F6531" s="159"/>
      <c r="G6531" s="160"/>
      <c r="H6531" s="159"/>
      <c r="I6531" s="159"/>
      <c r="K6531" s="161"/>
      <c r="S6531" s="157"/>
    </row>
    <row r="6532" spans="1:19" s="158" customFormat="1" x14ac:dyDescent="0.2">
      <c r="A6532" s="157"/>
      <c r="E6532" s="159"/>
      <c r="F6532" s="159"/>
      <c r="G6532" s="160"/>
      <c r="H6532" s="159"/>
      <c r="I6532" s="159"/>
      <c r="K6532" s="161"/>
      <c r="S6532" s="157"/>
    </row>
    <row r="6533" spans="1:19" s="158" customFormat="1" x14ac:dyDescent="0.2">
      <c r="A6533" s="157"/>
      <c r="E6533" s="159"/>
      <c r="F6533" s="159"/>
      <c r="G6533" s="160"/>
      <c r="H6533" s="159"/>
      <c r="I6533" s="159"/>
      <c r="K6533" s="161"/>
      <c r="S6533" s="157"/>
    </row>
    <row r="6534" spans="1:19" s="158" customFormat="1" x14ac:dyDescent="0.2">
      <c r="A6534" s="157"/>
      <c r="E6534" s="159"/>
      <c r="F6534" s="159"/>
      <c r="G6534" s="160"/>
      <c r="H6534" s="159"/>
      <c r="I6534" s="159"/>
      <c r="K6534" s="161"/>
      <c r="S6534" s="157"/>
    </row>
    <row r="6535" spans="1:19" s="158" customFormat="1" x14ac:dyDescent="0.2">
      <c r="A6535" s="157"/>
      <c r="E6535" s="159"/>
      <c r="F6535" s="159"/>
      <c r="G6535" s="160"/>
      <c r="H6535" s="159"/>
      <c r="I6535" s="159"/>
      <c r="K6535" s="161"/>
      <c r="S6535" s="157"/>
    </row>
    <row r="6536" spans="1:19" s="158" customFormat="1" x14ac:dyDescent="0.2">
      <c r="A6536" s="157"/>
      <c r="E6536" s="159"/>
      <c r="F6536" s="159"/>
      <c r="G6536" s="160"/>
      <c r="H6536" s="159"/>
      <c r="I6536" s="159"/>
      <c r="K6536" s="161"/>
      <c r="S6536" s="157"/>
    </row>
    <row r="6537" spans="1:19" s="158" customFormat="1" x14ac:dyDescent="0.2">
      <c r="A6537" s="157"/>
      <c r="E6537" s="159"/>
      <c r="F6537" s="159"/>
      <c r="G6537" s="160"/>
      <c r="H6537" s="159"/>
      <c r="I6537" s="159"/>
      <c r="K6537" s="161"/>
      <c r="S6537" s="157"/>
    </row>
    <row r="6538" spans="1:19" s="158" customFormat="1" x14ac:dyDescent="0.2">
      <c r="A6538" s="157"/>
      <c r="E6538" s="159"/>
      <c r="F6538" s="159"/>
      <c r="G6538" s="160"/>
      <c r="H6538" s="159"/>
      <c r="I6538" s="159"/>
      <c r="K6538" s="161"/>
      <c r="S6538" s="157"/>
    </row>
    <row r="6539" spans="1:19" s="158" customFormat="1" x14ac:dyDescent="0.2">
      <c r="A6539" s="157"/>
      <c r="E6539" s="159"/>
      <c r="F6539" s="159"/>
      <c r="G6539" s="160"/>
      <c r="H6539" s="159"/>
      <c r="I6539" s="159"/>
      <c r="K6539" s="161"/>
      <c r="S6539" s="157"/>
    </row>
    <row r="6540" spans="1:19" s="158" customFormat="1" x14ac:dyDescent="0.2">
      <c r="A6540" s="157"/>
      <c r="E6540" s="159"/>
      <c r="F6540" s="159"/>
      <c r="G6540" s="160"/>
      <c r="H6540" s="159"/>
      <c r="I6540" s="159"/>
      <c r="K6540" s="161"/>
      <c r="S6540" s="157"/>
    </row>
    <row r="6541" spans="1:19" s="158" customFormat="1" x14ac:dyDescent="0.2">
      <c r="A6541" s="157"/>
      <c r="E6541" s="159"/>
      <c r="F6541" s="159"/>
      <c r="G6541" s="160"/>
      <c r="H6541" s="159"/>
      <c r="I6541" s="159"/>
      <c r="K6541" s="161"/>
      <c r="S6541" s="157"/>
    </row>
    <row r="6542" spans="1:19" s="158" customFormat="1" x14ac:dyDescent="0.2">
      <c r="A6542" s="157"/>
      <c r="E6542" s="159"/>
      <c r="F6542" s="159"/>
      <c r="G6542" s="160"/>
      <c r="H6542" s="159"/>
      <c r="I6542" s="159"/>
      <c r="K6542" s="161"/>
      <c r="S6542" s="157"/>
    </row>
    <row r="6543" spans="1:19" s="158" customFormat="1" x14ac:dyDescent="0.2">
      <c r="A6543" s="157"/>
      <c r="E6543" s="159"/>
      <c r="F6543" s="159"/>
      <c r="G6543" s="160"/>
      <c r="H6543" s="159"/>
      <c r="I6543" s="159"/>
      <c r="K6543" s="161"/>
      <c r="S6543" s="157"/>
    </row>
    <row r="6544" spans="1:19" s="158" customFormat="1" x14ac:dyDescent="0.2">
      <c r="A6544" s="157"/>
      <c r="E6544" s="159"/>
      <c r="F6544" s="159"/>
      <c r="G6544" s="160"/>
      <c r="H6544" s="159"/>
      <c r="I6544" s="159"/>
      <c r="K6544" s="161"/>
      <c r="S6544" s="157"/>
    </row>
    <row r="6545" spans="1:19" s="158" customFormat="1" x14ac:dyDescent="0.2">
      <c r="A6545" s="157"/>
      <c r="E6545" s="159"/>
      <c r="F6545" s="159"/>
      <c r="G6545" s="160"/>
      <c r="H6545" s="159"/>
      <c r="I6545" s="159"/>
      <c r="K6545" s="161"/>
      <c r="S6545" s="157"/>
    </row>
    <row r="6546" spans="1:19" s="158" customFormat="1" x14ac:dyDescent="0.2">
      <c r="A6546" s="157"/>
      <c r="E6546" s="159"/>
      <c r="F6546" s="159"/>
      <c r="G6546" s="160"/>
      <c r="H6546" s="159"/>
      <c r="I6546" s="159"/>
      <c r="K6546" s="161"/>
      <c r="S6546" s="157"/>
    </row>
    <row r="6547" spans="1:19" s="158" customFormat="1" x14ac:dyDescent="0.2">
      <c r="A6547" s="157"/>
      <c r="E6547" s="159"/>
      <c r="F6547" s="159"/>
      <c r="G6547" s="160"/>
      <c r="H6547" s="159"/>
      <c r="I6547" s="159"/>
      <c r="K6547" s="161"/>
      <c r="S6547" s="157"/>
    </row>
    <row r="6548" spans="1:19" s="158" customFormat="1" x14ac:dyDescent="0.2">
      <c r="A6548" s="157"/>
      <c r="E6548" s="159"/>
      <c r="F6548" s="159"/>
      <c r="G6548" s="160"/>
      <c r="H6548" s="159"/>
      <c r="I6548" s="159"/>
      <c r="K6548" s="161"/>
      <c r="S6548" s="157"/>
    </row>
    <row r="6549" spans="1:19" s="158" customFormat="1" x14ac:dyDescent="0.2">
      <c r="A6549" s="157"/>
      <c r="E6549" s="159"/>
      <c r="F6549" s="159"/>
      <c r="G6549" s="160"/>
      <c r="H6549" s="159"/>
      <c r="I6549" s="159"/>
      <c r="K6549" s="161"/>
      <c r="S6549" s="157"/>
    </row>
    <row r="6550" spans="1:19" s="158" customFormat="1" x14ac:dyDescent="0.2">
      <c r="A6550" s="157"/>
      <c r="E6550" s="159"/>
      <c r="F6550" s="159"/>
      <c r="G6550" s="160"/>
      <c r="H6550" s="159"/>
      <c r="I6550" s="159"/>
      <c r="K6550" s="161"/>
      <c r="S6550" s="157"/>
    </row>
    <row r="6551" spans="1:19" s="158" customFormat="1" x14ac:dyDescent="0.2">
      <c r="A6551" s="157"/>
      <c r="E6551" s="159"/>
      <c r="F6551" s="159"/>
      <c r="G6551" s="160"/>
      <c r="H6551" s="159"/>
      <c r="I6551" s="159"/>
      <c r="K6551" s="161"/>
      <c r="S6551" s="157"/>
    </row>
    <row r="6552" spans="1:19" s="158" customFormat="1" x14ac:dyDescent="0.2">
      <c r="A6552" s="157"/>
      <c r="E6552" s="159"/>
      <c r="F6552" s="159"/>
      <c r="G6552" s="160"/>
      <c r="H6552" s="159"/>
      <c r="I6552" s="159"/>
      <c r="K6552" s="161"/>
      <c r="S6552" s="157"/>
    </row>
    <row r="6553" spans="1:19" s="158" customFormat="1" x14ac:dyDescent="0.2">
      <c r="A6553" s="157"/>
      <c r="E6553" s="159"/>
      <c r="F6553" s="159"/>
      <c r="G6553" s="160"/>
      <c r="H6553" s="159"/>
      <c r="I6553" s="159"/>
      <c r="K6553" s="161"/>
      <c r="S6553" s="157"/>
    </row>
    <row r="6554" spans="1:19" s="158" customFormat="1" x14ac:dyDescent="0.2">
      <c r="A6554" s="157"/>
      <c r="E6554" s="159"/>
      <c r="F6554" s="159"/>
      <c r="G6554" s="160"/>
      <c r="H6554" s="159"/>
      <c r="I6554" s="159"/>
      <c r="K6554" s="161"/>
      <c r="S6554" s="157"/>
    </row>
    <row r="6555" spans="1:19" s="158" customFormat="1" x14ac:dyDescent="0.2">
      <c r="A6555" s="157"/>
      <c r="E6555" s="159"/>
      <c r="F6555" s="159"/>
      <c r="G6555" s="160"/>
      <c r="H6555" s="159"/>
      <c r="I6555" s="159"/>
      <c r="K6555" s="161"/>
      <c r="S6555" s="157"/>
    </row>
    <row r="6556" spans="1:19" s="158" customFormat="1" x14ac:dyDescent="0.2">
      <c r="A6556" s="157"/>
      <c r="E6556" s="159"/>
      <c r="F6556" s="159"/>
      <c r="G6556" s="160"/>
      <c r="H6556" s="159"/>
      <c r="I6556" s="159"/>
      <c r="K6556" s="161"/>
      <c r="S6556" s="157"/>
    </row>
    <row r="6557" spans="1:19" s="158" customFormat="1" x14ac:dyDescent="0.2">
      <c r="A6557" s="157"/>
      <c r="E6557" s="159"/>
      <c r="F6557" s="159"/>
      <c r="G6557" s="160"/>
      <c r="H6557" s="159"/>
      <c r="I6557" s="159"/>
      <c r="K6557" s="161"/>
      <c r="S6557" s="157"/>
    </row>
    <row r="6558" spans="1:19" s="158" customFormat="1" x14ac:dyDescent="0.2">
      <c r="A6558" s="157"/>
      <c r="E6558" s="159"/>
      <c r="F6558" s="159"/>
      <c r="G6558" s="160"/>
      <c r="H6558" s="159"/>
      <c r="I6558" s="159"/>
      <c r="K6558" s="161"/>
      <c r="S6558" s="157"/>
    </row>
    <row r="6559" spans="1:19" s="158" customFormat="1" x14ac:dyDescent="0.2">
      <c r="A6559" s="157"/>
      <c r="E6559" s="159"/>
      <c r="F6559" s="159"/>
      <c r="G6559" s="160"/>
      <c r="H6559" s="159"/>
      <c r="I6559" s="159"/>
      <c r="K6559" s="161"/>
      <c r="S6559" s="157"/>
    </row>
    <row r="6560" spans="1:19" s="158" customFormat="1" x14ac:dyDescent="0.2">
      <c r="A6560" s="157"/>
      <c r="E6560" s="159"/>
      <c r="F6560" s="159"/>
      <c r="G6560" s="160"/>
      <c r="H6560" s="159"/>
      <c r="I6560" s="159"/>
      <c r="K6560" s="161"/>
      <c r="S6560" s="157"/>
    </row>
    <row r="6561" spans="1:19" s="158" customFormat="1" x14ac:dyDescent="0.2">
      <c r="A6561" s="157"/>
      <c r="E6561" s="159"/>
      <c r="F6561" s="159"/>
      <c r="G6561" s="160"/>
      <c r="H6561" s="159"/>
      <c r="I6561" s="159"/>
      <c r="K6561" s="161"/>
      <c r="S6561" s="157"/>
    </row>
    <row r="6562" spans="1:19" s="158" customFormat="1" x14ac:dyDescent="0.2">
      <c r="A6562" s="157"/>
      <c r="E6562" s="159"/>
      <c r="F6562" s="159"/>
      <c r="G6562" s="160"/>
      <c r="H6562" s="159"/>
      <c r="I6562" s="159"/>
      <c r="K6562" s="161"/>
      <c r="S6562" s="157"/>
    </row>
    <row r="6563" spans="1:19" s="158" customFormat="1" x14ac:dyDescent="0.2">
      <c r="A6563" s="157"/>
      <c r="E6563" s="159"/>
      <c r="F6563" s="159"/>
      <c r="G6563" s="160"/>
      <c r="H6563" s="159"/>
      <c r="I6563" s="159"/>
      <c r="K6563" s="161"/>
      <c r="S6563" s="157"/>
    </row>
    <row r="6564" spans="1:19" s="158" customFormat="1" x14ac:dyDescent="0.2">
      <c r="A6564" s="157"/>
      <c r="E6564" s="159"/>
      <c r="F6564" s="159"/>
      <c r="G6564" s="160"/>
      <c r="H6564" s="159"/>
      <c r="I6564" s="159"/>
      <c r="K6564" s="161"/>
      <c r="S6564" s="157"/>
    </row>
    <row r="6565" spans="1:19" s="158" customFormat="1" x14ac:dyDescent="0.2">
      <c r="A6565" s="157"/>
      <c r="E6565" s="159"/>
      <c r="F6565" s="159"/>
      <c r="G6565" s="160"/>
      <c r="H6565" s="159"/>
      <c r="I6565" s="159"/>
      <c r="K6565" s="161"/>
      <c r="S6565" s="157"/>
    </row>
    <row r="6566" spans="1:19" s="158" customFormat="1" x14ac:dyDescent="0.2">
      <c r="A6566" s="157"/>
      <c r="E6566" s="159"/>
      <c r="F6566" s="159"/>
      <c r="G6566" s="160"/>
      <c r="H6566" s="159"/>
      <c r="I6566" s="159"/>
      <c r="K6566" s="161"/>
      <c r="S6566" s="157"/>
    </row>
    <row r="6567" spans="1:19" s="158" customFormat="1" x14ac:dyDescent="0.2">
      <c r="A6567" s="157"/>
      <c r="E6567" s="159"/>
      <c r="F6567" s="159"/>
      <c r="G6567" s="160"/>
      <c r="H6567" s="159"/>
      <c r="I6567" s="159"/>
      <c r="K6567" s="161"/>
      <c r="S6567" s="157"/>
    </row>
    <row r="6568" spans="1:19" s="158" customFormat="1" x14ac:dyDescent="0.2">
      <c r="A6568" s="157"/>
      <c r="E6568" s="159"/>
      <c r="F6568" s="159"/>
      <c r="G6568" s="160"/>
      <c r="H6568" s="159"/>
      <c r="I6568" s="159"/>
      <c r="K6568" s="161"/>
      <c r="S6568" s="157"/>
    </row>
    <row r="6569" spans="1:19" s="158" customFormat="1" x14ac:dyDescent="0.2">
      <c r="A6569" s="157"/>
      <c r="E6569" s="159"/>
      <c r="F6569" s="159"/>
      <c r="G6569" s="160"/>
      <c r="H6569" s="159"/>
      <c r="I6569" s="159"/>
      <c r="K6569" s="161"/>
      <c r="S6569" s="157"/>
    </row>
    <row r="6570" spans="1:19" s="158" customFormat="1" x14ac:dyDescent="0.2">
      <c r="A6570" s="157"/>
      <c r="E6570" s="159"/>
      <c r="F6570" s="159"/>
      <c r="G6570" s="160"/>
      <c r="H6570" s="159"/>
      <c r="I6570" s="159"/>
      <c r="K6570" s="161"/>
      <c r="S6570" s="157"/>
    </row>
    <row r="6571" spans="1:19" s="158" customFormat="1" x14ac:dyDescent="0.2">
      <c r="A6571" s="157"/>
      <c r="E6571" s="159"/>
      <c r="F6571" s="159"/>
      <c r="G6571" s="160"/>
      <c r="H6571" s="159"/>
      <c r="I6571" s="159"/>
      <c r="K6571" s="161"/>
      <c r="S6571" s="157"/>
    </row>
    <row r="6572" spans="1:19" s="158" customFormat="1" x14ac:dyDescent="0.2">
      <c r="A6572" s="157"/>
      <c r="E6572" s="159"/>
      <c r="F6572" s="159"/>
      <c r="G6572" s="160"/>
      <c r="H6572" s="159"/>
      <c r="I6572" s="159"/>
      <c r="K6572" s="161"/>
      <c r="S6572" s="157"/>
    </row>
    <row r="6573" spans="1:19" s="158" customFormat="1" x14ac:dyDescent="0.2">
      <c r="A6573" s="157"/>
      <c r="E6573" s="159"/>
      <c r="F6573" s="159"/>
      <c r="G6573" s="160"/>
      <c r="H6573" s="159"/>
      <c r="I6573" s="159"/>
      <c r="K6573" s="161"/>
      <c r="S6573" s="157"/>
    </row>
    <row r="6574" spans="1:19" s="158" customFormat="1" x14ac:dyDescent="0.2">
      <c r="A6574" s="157"/>
      <c r="E6574" s="159"/>
      <c r="F6574" s="159"/>
      <c r="G6574" s="160"/>
      <c r="H6574" s="159"/>
      <c r="I6574" s="159"/>
      <c r="K6574" s="161"/>
      <c r="S6574" s="157"/>
    </row>
    <row r="6575" spans="1:19" s="158" customFormat="1" x14ac:dyDescent="0.2">
      <c r="A6575" s="157"/>
      <c r="E6575" s="159"/>
      <c r="F6575" s="159"/>
      <c r="G6575" s="160"/>
      <c r="H6575" s="159"/>
      <c r="I6575" s="159"/>
      <c r="K6575" s="161"/>
      <c r="S6575" s="157"/>
    </row>
    <row r="6576" spans="1:19" s="158" customFormat="1" x14ac:dyDescent="0.2">
      <c r="A6576" s="157"/>
      <c r="E6576" s="159"/>
      <c r="F6576" s="159"/>
      <c r="G6576" s="160"/>
      <c r="H6576" s="159"/>
      <c r="I6576" s="159"/>
      <c r="K6576" s="161"/>
      <c r="S6576" s="157"/>
    </row>
    <row r="6577" spans="1:19" s="158" customFormat="1" x14ac:dyDescent="0.2">
      <c r="A6577" s="157"/>
      <c r="E6577" s="159"/>
      <c r="F6577" s="159"/>
      <c r="G6577" s="160"/>
      <c r="H6577" s="159"/>
      <c r="I6577" s="159"/>
      <c r="K6577" s="161"/>
      <c r="S6577" s="157"/>
    </row>
    <row r="6578" spans="1:19" s="158" customFormat="1" x14ac:dyDescent="0.2">
      <c r="A6578" s="157"/>
      <c r="E6578" s="159"/>
      <c r="F6578" s="159"/>
      <c r="G6578" s="160"/>
      <c r="H6578" s="159"/>
      <c r="I6578" s="159"/>
      <c r="K6578" s="161"/>
      <c r="S6578" s="157"/>
    </row>
    <row r="6579" spans="1:19" s="158" customFormat="1" x14ac:dyDescent="0.2">
      <c r="A6579" s="157"/>
      <c r="E6579" s="159"/>
      <c r="F6579" s="159"/>
      <c r="G6579" s="160"/>
      <c r="H6579" s="159"/>
      <c r="I6579" s="159"/>
      <c r="K6579" s="161"/>
      <c r="S6579" s="157"/>
    </row>
    <row r="6580" spans="1:19" s="158" customFormat="1" x14ac:dyDescent="0.2">
      <c r="A6580" s="157"/>
      <c r="E6580" s="159"/>
      <c r="F6580" s="159"/>
      <c r="G6580" s="160"/>
      <c r="H6580" s="159"/>
      <c r="I6580" s="159"/>
      <c r="K6580" s="161"/>
      <c r="S6580" s="157"/>
    </row>
    <row r="6581" spans="1:19" s="158" customFormat="1" x14ac:dyDescent="0.2">
      <c r="A6581" s="157"/>
      <c r="E6581" s="159"/>
      <c r="F6581" s="159"/>
      <c r="G6581" s="160"/>
      <c r="H6581" s="159"/>
      <c r="I6581" s="159"/>
      <c r="K6581" s="161"/>
      <c r="S6581" s="157"/>
    </row>
    <row r="6582" spans="1:19" s="158" customFormat="1" x14ac:dyDescent="0.2">
      <c r="A6582" s="157"/>
      <c r="E6582" s="159"/>
      <c r="F6582" s="159"/>
      <c r="G6582" s="160"/>
      <c r="H6582" s="159"/>
      <c r="I6582" s="159"/>
      <c r="K6582" s="161"/>
      <c r="S6582" s="157"/>
    </row>
    <row r="6583" spans="1:19" s="158" customFormat="1" x14ac:dyDescent="0.2">
      <c r="A6583" s="157"/>
      <c r="E6583" s="159"/>
      <c r="F6583" s="159"/>
      <c r="G6583" s="160"/>
      <c r="H6583" s="159"/>
      <c r="I6583" s="159"/>
      <c r="K6583" s="161"/>
      <c r="S6583" s="157"/>
    </row>
    <row r="6584" spans="1:19" s="158" customFormat="1" x14ac:dyDescent="0.2">
      <c r="A6584" s="157"/>
      <c r="E6584" s="159"/>
      <c r="F6584" s="159"/>
      <c r="G6584" s="160"/>
      <c r="H6584" s="159"/>
      <c r="I6584" s="159"/>
      <c r="K6584" s="161"/>
      <c r="S6584" s="157"/>
    </row>
    <row r="6585" spans="1:19" s="158" customFormat="1" x14ac:dyDescent="0.2">
      <c r="A6585" s="157"/>
      <c r="E6585" s="159"/>
      <c r="F6585" s="159"/>
      <c r="G6585" s="160"/>
      <c r="H6585" s="159"/>
      <c r="I6585" s="159"/>
      <c r="K6585" s="161"/>
      <c r="S6585" s="157"/>
    </row>
    <row r="6586" spans="1:19" s="158" customFormat="1" x14ac:dyDescent="0.2">
      <c r="A6586" s="157"/>
      <c r="E6586" s="159"/>
      <c r="F6586" s="159"/>
      <c r="G6586" s="160"/>
      <c r="H6586" s="159"/>
      <c r="I6586" s="159"/>
      <c r="K6586" s="161"/>
      <c r="S6586" s="157"/>
    </row>
    <row r="6587" spans="1:19" s="158" customFormat="1" x14ac:dyDescent="0.2">
      <c r="A6587" s="157"/>
      <c r="E6587" s="159"/>
      <c r="F6587" s="159"/>
      <c r="G6587" s="160"/>
      <c r="H6587" s="159"/>
      <c r="I6587" s="159"/>
      <c r="K6587" s="161"/>
      <c r="S6587" s="157"/>
    </row>
    <row r="6588" spans="1:19" s="158" customFormat="1" x14ac:dyDescent="0.2">
      <c r="A6588" s="157"/>
      <c r="E6588" s="159"/>
      <c r="F6588" s="159"/>
      <c r="G6588" s="160"/>
      <c r="H6588" s="159"/>
      <c r="I6588" s="159"/>
      <c r="K6588" s="161"/>
      <c r="S6588" s="157"/>
    </row>
    <row r="6589" spans="1:19" s="158" customFormat="1" x14ac:dyDescent="0.2">
      <c r="A6589" s="157"/>
      <c r="E6589" s="159"/>
      <c r="F6589" s="159"/>
      <c r="G6589" s="160"/>
      <c r="H6589" s="159"/>
      <c r="I6589" s="159"/>
      <c r="K6589" s="161"/>
      <c r="S6589" s="157"/>
    </row>
    <row r="6590" spans="1:19" s="158" customFormat="1" x14ac:dyDescent="0.2">
      <c r="A6590" s="157"/>
      <c r="E6590" s="159"/>
      <c r="F6590" s="159"/>
      <c r="G6590" s="160"/>
      <c r="H6590" s="159"/>
      <c r="I6590" s="159"/>
      <c r="K6590" s="161"/>
      <c r="S6590" s="157"/>
    </row>
    <row r="6591" spans="1:19" s="158" customFormat="1" x14ac:dyDescent="0.2">
      <c r="A6591" s="157"/>
      <c r="E6591" s="159"/>
      <c r="F6591" s="159"/>
      <c r="G6591" s="160"/>
      <c r="H6591" s="159"/>
      <c r="I6591" s="159"/>
      <c r="K6591" s="161"/>
      <c r="S6591" s="157"/>
    </row>
    <row r="6592" spans="1:19" s="158" customFormat="1" x14ac:dyDescent="0.2">
      <c r="A6592" s="157"/>
      <c r="E6592" s="159"/>
      <c r="F6592" s="159"/>
      <c r="G6592" s="160"/>
      <c r="H6592" s="159"/>
      <c r="I6592" s="159"/>
      <c r="K6592" s="161"/>
      <c r="S6592" s="157"/>
    </row>
    <row r="6593" spans="1:19" s="158" customFormat="1" x14ac:dyDescent="0.2">
      <c r="A6593" s="157"/>
      <c r="E6593" s="159"/>
      <c r="F6593" s="159"/>
      <c r="G6593" s="160"/>
      <c r="H6593" s="159"/>
      <c r="I6593" s="159"/>
      <c r="K6593" s="161"/>
      <c r="S6593" s="157"/>
    </row>
    <row r="6594" spans="1:19" s="158" customFormat="1" x14ac:dyDescent="0.2">
      <c r="A6594" s="157"/>
      <c r="E6594" s="159"/>
      <c r="F6594" s="159"/>
      <c r="G6594" s="160"/>
      <c r="H6594" s="159"/>
      <c r="I6594" s="159"/>
      <c r="K6594" s="161"/>
      <c r="S6594" s="157"/>
    </row>
    <row r="6595" spans="1:19" s="158" customFormat="1" x14ac:dyDescent="0.2">
      <c r="A6595" s="157"/>
      <c r="E6595" s="159"/>
      <c r="F6595" s="159"/>
      <c r="G6595" s="160"/>
      <c r="H6595" s="159"/>
      <c r="I6595" s="159"/>
      <c r="K6595" s="161"/>
      <c r="S6595" s="157"/>
    </row>
    <row r="6596" spans="1:19" s="158" customFormat="1" x14ac:dyDescent="0.2">
      <c r="A6596" s="157"/>
      <c r="E6596" s="159"/>
      <c r="F6596" s="159"/>
      <c r="G6596" s="160"/>
      <c r="H6596" s="159"/>
      <c r="I6596" s="159"/>
      <c r="K6596" s="161"/>
      <c r="S6596" s="157"/>
    </row>
    <row r="6597" spans="1:19" s="158" customFormat="1" x14ac:dyDescent="0.2">
      <c r="A6597" s="157"/>
      <c r="E6597" s="159"/>
      <c r="F6597" s="159"/>
      <c r="G6597" s="160"/>
      <c r="H6597" s="159"/>
      <c r="I6597" s="159"/>
      <c r="K6597" s="161"/>
      <c r="S6597" s="157"/>
    </row>
    <row r="6598" spans="1:19" s="158" customFormat="1" x14ac:dyDescent="0.2">
      <c r="A6598" s="157"/>
      <c r="E6598" s="159"/>
      <c r="F6598" s="159"/>
      <c r="G6598" s="160"/>
      <c r="H6598" s="159"/>
      <c r="I6598" s="159"/>
      <c r="K6598" s="161"/>
      <c r="S6598" s="157"/>
    </row>
    <row r="6599" spans="1:19" s="158" customFormat="1" x14ac:dyDescent="0.2">
      <c r="A6599" s="157"/>
      <c r="E6599" s="159"/>
      <c r="F6599" s="159"/>
      <c r="G6599" s="160"/>
      <c r="H6599" s="159"/>
      <c r="I6599" s="159"/>
      <c r="K6599" s="161"/>
      <c r="S6599" s="157"/>
    </row>
    <row r="6600" spans="1:19" s="158" customFormat="1" x14ac:dyDescent="0.2">
      <c r="A6600" s="157"/>
      <c r="E6600" s="159"/>
      <c r="F6600" s="159"/>
      <c r="G6600" s="160"/>
      <c r="H6600" s="159"/>
      <c r="I6600" s="159"/>
      <c r="K6600" s="161"/>
      <c r="S6600" s="157"/>
    </row>
    <row r="6601" spans="1:19" s="158" customFormat="1" x14ac:dyDescent="0.2">
      <c r="A6601" s="157"/>
      <c r="E6601" s="159"/>
      <c r="F6601" s="159"/>
      <c r="G6601" s="160"/>
      <c r="H6601" s="159"/>
      <c r="I6601" s="159"/>
      <c r="K6601" s="161"/>
      <c r="S6601" s="157"/>
    </row>
    <row r="6602" spans="1:19" s="158" customFormat="1" x14ac:dyDescent="0.2">
      <c r="A6602" s="157"/>
      <c r="E6602" s="159"/>
      <c r="F6602" s="159"/>
      <c r="G6602" s="160"/>
      <c r="H6602" s="159"/>
      <c r="I6602" s="159"/>
      <c r="K6602" s="161"/>
      <c r="S6602" s="157"/>
    </row>
    <row r="6603" spans="1:19" s="158" customFormat="1" x14ac:dyDescent="0.2">
      <c r="A6603" s="157"/>
      <c r="E6603" s="159"/>
      <c r="F6603" s="159"/>
      <c r="G6603" s="160"/>
      <c r="H6603" s="159"/>
      <c r="I6603" s="159"/>
      <c r="K6603" s="161"/>
      <c r="S6603" s="157"/>
    </row>
    <row r="6604" spans="1:19" s="158" customFormat="1" x14ac:dyDescent="0.2">
      <c r="A6604" s="157"/>
      <c r="E6604" s="159"/>
      <c r="F6604" s="159"/>
      <c r="G6604" s="160"/>
      <c r="H6604" s="159"/>
      <c r="I6604" s="159"/>
      <c r="K6604" s="161"/>
      <c r="S6604" s="157"/>
    </row>
    <row r="6605" spans="1:19" s="158" customFormat="1" x14ac:dyDescent="0.2">
      <c r="A6605" s="157"/>
      <c r="E6605" s="159"/>
      <c r="F6605" s="159"/>
      <c r="G6605" s="160"/>
      <c r="H6605" s="159"/>
      <c r="I6605" s="159"/>
      <c r="K6605" s="161"/>
      <c r="S6605" s="157"/>
    </row>
    <row r="6606" spans="1:19" s="158" customFormat="1" x14ac:dyDescent="0.2">
      <c r="A6606" s="157"/>
      <c r="E6606" s="159"/>
      <c r="F6606" s="159"/>
      <c r="G6606" s="160"/>
      <c r="H6606" s="159"/>
      <c r="I6606" s="159"/>
      <c r="K6606" s="161"/>
      <c r="S6606" s="157"/>
    </row>
    <row r="6607" spans="1:19" s="158" customFormat="1" x14ac:dyDescent="0.2">
      <c r="A6607" s="157"/>
      <c r="E6607" s="159"/>
      <c r="F6607" s="159"/>
      <c r="G6607" s="160"/>
      <c r="H6607" s="159"/>
      <c r="I6607" s="159"/>
      <c r="K6607" s="161"/>
      <c r="S6607" s="157"/>
    </row>
    <row r="6608" spans="1:19" s="158" customFormat="1" x14ac:dyDescent="0.2">
      <c r="A6608" s="157"/>
      <c r="E6608" s="159"/>
      <c r="F6608" s="159"/>
      <c r="G6608" s="160"/>
      <c r="H6608" s="159"/>
      <c r="I6608" s="159"/>
      <c r="K6608" s="161"/>
      <c r="S6608" s="157"/>
    </row>
    <row r="6609" spans="1:19" s="158" customFormat="1" x14ac:dyDescent="0.2">
      <c r="A6609" s="157"/>
      <c r="E6609" s="159"/>
      <c r="F6609" s="159"/>
      <c r="G6609" s="160"/>
      <c r="H6609" s="159"/>
      <c r="I6609" s="159"/>
      <c r="K6609" s="161"/>
      <c r="S6609" s="157"/>
    </row>
    <row r="6610" spans="1:19" s="158" customFormat="1" x14ac:dyDescent="0.2">
      <c r="A6610" s="157"/>
      <c r="E6610" s="159"/>
      <c r="F6610" s="159"/>
      <c r="G6610" s="160"/>
      <c r="H6610" s="159"/>
      <c r="I6610" s="159"/>
      <c r="K6610" s="161"/>
      <c r="S6610" s="157"/>
    </row>
    <row r="6611" spans="1:19" s="158" customFormat="1" x14ac:dyDescent="0.2">
      <c r="A6611" s="157"/>
      <c r="E6611" s="159"/>
      <c r="F6611" s="159"/>
      <c r="G6611" s="160"/>
      <c r="H6611" s="159"/>
      <c r="I6611" s="159"/>
      <c r="K6611" s="161"/>
      <c r="S6611" s="157"/>
    </row>
    <row r="6612" spans="1:19" s="158" customFormat="1" x14ac:dyDescent="0.2">
      <c r="A6612" s="157"/>
      <c r="E6612" s="159"/>
      <c r="F6612" s="159"/>
      <c r="G6612" s="160"/>
      <c r="H6612" s="159"/>
      <c r="I6612" s="159"/>
      <c r="K6612" s="161"/>
      <c r="S6612" s="157"/>
    </row>
    <row r="6613" spans="1:19" s="158" customFormat="1" x14ac:dyDescent="0.2">
      <c r="A6613" s="157"/>
      <c r="E6613" s="159"/>
      <c r="F6613" s="159"/>
      <c r="G6613" s="160"/>
      <c r="H6613" s="159"/>
      <c r="I6613" s="159"/>
      <c r="K6613" s="161"/>
      <c r="S6613" s="157"/>
    </row>
    <row r="6614" spans="1:19" s="158" customFormat="1" x14ac:dyDescent="0.2">
      <c r="A6614" s="157"/>
      <c r="E6614" s="159"/>
      <c r="F6614" s="159"/>
      <c r="G6614" s="160"/>
      <c r="H6614" s="159"/>
      <c r="I6614" s="159"/>
      <c r="K6614" s="161"/>
      <c r="S6614" s="157"/>
    </row>
    <row r="6615" spans="1:19" s="158" customFormat="1" x14ac:dyDescent="0.2">
      <c r="A6615" s="157"/>
      <c r="E6615" s="159"/>
      <c r="F6615" s="159"/>
      <c r="G6615" s="160"/>
      <c r="H6615" s="159"/>
      <c r="I6615" s="159"/>
      <c r="K6615" s="161"/>
      <c r="S6615" s="157"/>
    </row>
    <row r="6616" spans="1:19" s="158" customFormat="1" x14ac:dyDescent="0.2">
      <c r="A6616" s="157"/>
      <c r="E6616" s="159"/>
      <c r="F6616" s="159"/>
      <c r="G6616" s="160"/>
      <c r="H6616" s="159"/>
      <c r="I6616" s="159"/>
      <c r="K6616" s="161"/>
      <c r="S6616" s="157"/>
    </row>
    <row r="6617" spans="1:19" s="158" customFormat="1" x14ac:dyDescent="0.2">
      <c r="A6617" s="157"/>
      <c r="E6617" s="159"/>
      <c r="F6617" s="159"/>
      <c r="G6617" s="160"/>
      <c r="H6617" s="159"/>
      <c r="I6617" s="159"/>
      <c r="K6617" s="161"/>
      <c r="S6617" s="157"/>
    </row>
    <row r="6618" spans="1:19" s="158" customFormat="1" x14ac:dyDescent="0.2">
      <c r="A6618" s="157"/>
      <c r="E6618" s="159"/>
      <c r="F6618" s="159"/>
      <c r="G6618" s="160"/>
      <c r="H6618" s="159"/>
      <c r="I6618" s="159"/>
      <c r="K6618" s="161"/>
      <c r="S6618" s="157"/>
    </row>
    <row r="6619" spans="1:19" s="158" customFormat="1" x14ac:dyDescent="0.2">
      <c r="A6619" s="157"/>
      <c r="E6619" s="159"/>
      <c r="F6619" s="159"/>
      <c r="G6619" s="160"/>
      <c r="H6619" s="159"/>
      <c r="I6619" s="159"/>
      <c r="K6619" s="161"/>
      <c r="S6619" s="157"/>
    </row>
    <row r="6620" spans="1:19" s="158" customFormat="1" x14ac:dyDescent="0.2">
      <c r="A6620" s="157"/>
      <c r="E6620" s="159"/>
      <c r="F6620" s="159"/>
      <c r="G6620" s="160"/>
      <c r="H6620" s="159"/>
      <c r="I6620" s="159"/>
      <c r="K6620" s="161"/>
      <c r="S6620" s="157"/>
    </row>
    <row r="6621" spans="1:19" s="158" customFormat="1" x14ac:dyDescent="0.2">
      <c r="A6621" s="157"/>
      <c r="E6621" s="159"/>
      <c r="F6621" s="159"/>
      <c r="G6621" s="160"/>
      <c r="H6621" s="159"/>
      <c r="I6621" s="159"/>
      <c r="K6621" s="161"/>
      <c r="S6621" s="157"/>
    </row>
    <row r="6622" spans="1:19" s="158" customFormat="1" x14ac:dyDescent="0.2">
      <c r="A6622" s="157"/>
      <c r="E6622" s="159"/>
      <c r="F6622" s="159"/>
      <c r="G6622" s="160"/>
      <c r="H6622" s="159"/>
      <c r="I6622" s="159"/>
      <c r="K6622" s="161"/>
      <c r="S6622" s="157"/>
    </row>
    <row r="6623" spans="1:19" s="158" customFormat="1" x14ac:dyDescent="0.2">
      <c r="A6623" s="157"/>
      <c r="E6623" s="159"/>
      <c r="F6623" s="159"/>
      <c r="G6623" s="160"/>
      <c r="H6623" s="159"/>
      <c r="I6623" s="159"/>
      <c r="K6623" s="161"/>
      <c r="S6623" s="157"/>
    </row>
    <row r="6624" spans="1:19" s="158" customFormat="1" x14ac:dyDescent="0.2">
      <c r="A6624" s="157"/>
      <c r="E6624" s="159"/>
      <c r="F6624" s="159"/>
      <c r="G6624" s="160"/>
      <c r="H6624" s="159"/>
      <c r="I6624" s="159"/>
      <c r="K6624" s="161"/>
      <c r="S6624" s="157"/>
    </row>
    <row r="6625" spans="1:19" s="158" customFormat="1" x14ac:dyDescent="0.2">
      <c r="A6625" s="157"/>
      <c r="E6625" s="159"/>
      <c r="F6625" s="159"/>
      <c r="G6625" s="160"/>
      <c r="H6625" s="159"/>
      <c r="I6625" s="159"/>
      <c r="K6625" s="161"/>
      <c r="S6625" s="157"/>
    </row>
    <row r="6626" spans="1:19" s="158" customFormat="1" x14ac:dyDescent="0.2">
      <c r="A6626" s="157"/>
      <c r="E6626" s="159"/>
      <c r="F6626" s="159"/>
      <c r="G6626" s="160"/>
      <c r="H6626" s="159"/>
      <c r="I6626" s="159"/>
      <c r="K6626" s="161"/>
      <c r="S6626" s="157"/>
    </row>
    <row r="6627" spans="1:19" s="158" customFormat="1" x14ac:dyDescent="0.2">
      <c r="A6627" s="157"/>
      <c r="E6627" s="159"/>
      <c r="F6627" s="159"/>
      <c r="G6627" s="160"/>
      <c r="H6627" s="159"/>
      <c r="I6627" s="159"/>
      <c r="K6627" s="161"/>
      <c r="S6627" s="157"/>
    </row>
    <row r="6628" spans="1:19" s="158" customFormat="1" x14ac:dyDescent="0.2">
      <c r="A6628" s="157"/>
      <c r="E6628" s="159"/>
      <c r="F6628" s="159"/>
      <c r="G6628" s="160"/>
      <c r="H6628" s="159"/>
      <c r="I6628" s="159"/>
      <c r="K6628" s="161"/>
      <c r="S6628" s="157"/>
    </row>
    <row r="6629" spans="1:19" s="158" customFormat="1" x14ac:dyDescent="0.2">
      <c r="A6629" s="157"/>
      <c r="E6629" s="159"/>
      <c r="F6629" s="159"/>
      <c r="G6629" s="160"/>
      <c r="H6629" s="159"/>
      <c r="I6629" s="159"/>
      <c r="K6629" s="161"/>
      <c r="S6629" s="157"/>
    </row>
    <row r="6630" spans="1:19" s="158" customFormat="1" x14ac:dyDescent="0.2">
      <c r="A6630" s="157"/>
      <c r="E6630" s="159"/>
      <c r="F6630" s="159"/>
      <c r="G6630" s="160"/>
      <c r="H6630" s="159"/>
      <c r="I6630" s="159"/>
      <c r="K6630" s="161"/>
      <c r="S6630" s="157"/>
    </row>
    <row r="6631" spans="1:19" s="158" customFormat="1" x14ac:dyDescent="0.2">
      <c r="A6631" s="157"/>
      <c r="E6631" s="159"/>
      <c r="F6631" s="159"/>
      <c r="G6631" s="160"/>
      <c r="H6631" s="159"/>
      <c r="I6631" s="159"/>
      <c r="K6631" s="161"/>
      <c r="S6631" s="157"/>
    </row>
    <row r="6632" spans="1:19" s="158" customFormat="1" x14ac:dyDescent="0.2">
      <c r="A6632" s="157"/>
      <c r="E6632" s="159"/>
      <c r="F6632" s="159"/>
      <c r="G6632" s="160"/>
      <c r="H6632" s="159"/>
      <c r="I6632" s="159"/>
      <c r="K6632" s="161"/>
      <c r="S6632" s="157"/>
    </row>
    <row r="6633" spans="1:19" s="158" customFormat="1" x14ac:dyDescent="0.2">
      <c r="A6633" s="157"/>
      <c r="E6633" s="159"/>
      <c r="F6633" s="159"/>
      <c r="G6633" s="160"/>
      <c r="H6633" s="159"/>
      <c r="I6633" s="159"/>
      <c r="K6633" s="161"/>
      <c r="S6633" s="157"/>
    </row>
    <row r="6634" spans="1:19" s="158" customFormat="1" x14ac:dyDescent="0.2">
      <c r="A6634" s="157"/>
      <c r="E6634" s="159"/>
      <c r="F6634" s="159"/>
      <c r="G6634" s="160"/>
      <c r="H6634" s="159"/>
      <c r="I6634" s="159"/>
      <c r="K6634" s="161"/>
      <c r="S6634" s="157"/>
    </row>
    <row r="6635" spans="1:19" s="158" customFormat="1" x14ac:dyDescent="0.2">
      <c r="A6635" s="157"/>
      <c r="E6635" s="159"/>
      <c r="F6635" s="159"/>
      <c r="G6635" s="160"/>
      <c r="H6635" s="159"/>
      <c r="I6635" s="159"/>
      <c r="K6635" s="161"/>
      <c r="S6635" s="157"/>
    </row>
    <row r="6636" spans="1:19" s="158" customFormat="1" x14ac:dyDescent="0.2">
      <c r="A6636" s="157"/>
      <c r="E6636" s="159"/>
      <c r="F6636" s="159"/>
      <c r="G6636" s="160"/>
      <c r="H6636" s="159"/>
      <c r="I6636" s="159"/>
      <c r="K6636" s="161"/>
      <c r="S6636" s="157"/>
    </row>
    <row r="6637" spans="1:19" s="158" customFormat="1" x14ac:dyDescent="0.2">
      <c r="A6637" s="157"/>
      <c r="E6637" s="159"/>
      <c r="F6637" s="159"/>
      <c r="G6637" s="160"/>
      <c r="H6637" s="159"/>
      <c r="I6637" s="159"/>
      <c r="K6637" s="161"/>
      <c r="S6637" s="157"/>
    </row>
    <row r="6638" spans="1:19" s="158" customFormat="1" x14ac:dyDescent="0.2">
      <c r="A6638" s="157"/>
      <c r="E6638" s="159"/>
      <c r="F6638" s="159"/>
      <c r="G6638" s="160"/>
      <c r="H6638" s="159"/>
      <c r="I6638" s="159"/>
      <c r="K6638" s="161"/>
      <c r="S6638" s="157"/>
    </row>
    <row r="6639" spans="1:19" s="158" customFormat="1" x14ac:dyDescent="0.2">
      <c r="A6639" s="157"/>
      <c r="E6639" s="159"/>
      <c r="F6639" s="159"/>
      <c r="G6639" s="160"/>
      <c r="H6639" s="159"/>
      <c r="I6639" s="159"/>
      <c r="K6639" s="161"/>
      <c r="S6639" s="157"/>
    </row>
    <row r="6640" spans="1:19" s="158" customFormat="1" x14ac:dyDescent="0.2">
      <c r="A6640" s="157"/>
      <c r="E6640" s="159"/>
      <c r="F6640" s="159"/>
      <c r="G6640" s="160"/>
      <c r="H6640" s="159"/>
      <c r="I6640" s="159"/>
      <c r="K6640" s="161"/>
      <c r="S6640" s="157"/>
    </row>
    <row r="6641" spans="1:19" s="158" customFormat="1" x14ac:dyDescent="0.2">
      <c r="A6641" s="157"/>
      <c r="E6641" s="159"/>
      <c r="F6641" s="159"/>
      <c r="G6641" s="160"/>
      <c r="H6641" s="159"/>
      <c r="I6641" s="159"/>
      <c r="K6641" s="161"/>
      <c r="S6641" s="157"/>
    </row>
    <row r="6642" spans="1:19" s="158" customFormat="1" x14ac:dyDescent="0.2">
      <c r="A6642" s="157"/>
      <c r="E6642" s="159"/>
      <c r="F6642" s="159"/>
      <c r="G6642" s="160"/>
      <c r="H6642" s="159"/>
      <c r="I6642" s="159"/>
      <c r="K6642" s="161"/>
      <c r="S6642" s="157"/>
    </row>
    <row r="6643" spans="1:19" s="158" customFormat="1" x14ac:dyDescent="0.2">
      <c r="A6643" s="157"/>
      <c r="E6643" s="159"/>
      <c r="F6643" s="159"/>
      <c r="G6643" s="160"/>
      <c r="H6643" s="159"/>
      <c r="I6643" s="159"/>
      <c r="K6643" s="161"/>
      <c r="S6643" s="157"/>
    </row>
    <row r="6644" spans="1:19" s="158" customFormat="1" x14ac:dyDescent="0.2">
      <c r="A6644" s="157"/>
      <c r="E6644" s="159"/>
      <c r="F6644" s="159"/>
      <c r="G6644" s="160"/>
      <c r="H6644" s="159"/>
      <c r="I6644" s="159"/>
      <c r="K6644" s="161"/>
      <c r="S6644" s="157"/>
    </row>
    <row r="6645" spans="1:19" s="158" customFormat="1" x14ac:dyDescent="0.2">
      <c r="A6645" s="157"/>
      <c r="E6645" s="159"/>
      <c r="F6645" s="159"/>
      <c r="G6645" s="160"/>
      <c r="H6645" s="159"/>
      <c r="I6645" s="159"/>
      <c r="K6645" s="161"/>
      <c r="S6645" s="157"/>
    </row>
    <row r="6646" spans="1:19" s="158" customFormat="1" x14ac:dyDescent="0.2">
      <c r="A6646" s="157"/>
      <c r="E6646" s="159"/>
      <c r="F6646" s="159"/>
      <c r="G6646" s="160"/>
      <c r="H6646" s="159"/>
      <c r="I6646" s="159"/>
      <c r="K6646" s="161"/>
      <c r="S6646" s="157"/>
    </row>
    <row r="6647" spans="1:19" s="158" customFormat="1" x14ac:dyDescent="0.2">
      <c r="A6647" s="157"/>
      <c r="E6647" s="159"/>
      <c r="F6647" s="159"/>
      <c r="G6647" s="160"/>
      <c r="H6647" s="159"/>
      <c r="I6647" s="159"/>
      <c r="K6647" s="161"/>
      <c r="S6647" s="157"/>
    </row>
    <row r="6648" spans="1:19" s="158" customFormat="1" x14ac:dyDescent="0.2">
      <c r="A6648" s="157"/>
      <c r="E6648" s="159"/>
      <c r="F6648" s="159"/>
      <c r="G6648" s="160"/>
      <c r="H6648" s="159"/>
      <c r="I6648" s="159"/>
      <c r="K6648" s="161"/>
      <c r="S6648" s="157"/>
    </row>
    <row r="6649" spans="1:19" s="158" customFormat="1" x14ac:dyDescent="0.2">
      <c r="A6649" s="157"/>
      <c r="E6649" s="159"/>
      <c r="F6649" s="159"/>
      <c r="G6649" s="160"/>
      <c r="H6649" s="159"/>
      <c r="I6649" s="159"/>
      <c r="K6649" s="161"/>
      <c r="S6649" s="157"/>
    </row>
    <row r="6650" spans="1:19" s="158" customFormat="1" x14ac:dyDescent="0.2">
      <c r="A6650" s="157"/>
      <c r="E6650" s="159"/>
      <c r="F6650" s="159"/>
      <c r="G6650" s="160"/>
      <c r="H6650" s="159"/>
      <c r="I6650" s="159"/>
      <c r="K6650" s="161"/>
      <c r="S6650" s="157"/>
    </row>
    <row r="6651" spans="1:19" s="158" customFormat="1" x14ac:dyDescent="0.2">
      <c r="A6651" s="157"/>
      <c r="E6651" s="159"/>
      <c r="F6651" s="159"/>
      <c r="G6651" s="160"/>
      <c r="H6651" s="159"/>
      <c r="I6651" s="159"/>
      <c r="K6651" s="161"/>
      <c r="S6651" s="157"/>
    </row>
    <row r="6652" spans="1:19" s="158" customFormat="1" x14ac:dyDescent="0.2">
      <c r="A6652" s="157"/>
      <c r="E6652" s="159"/>
      <c r="F6652" s="159"/>
      <c r="G6652" s="160"/>
      <c r="H6652" s="159"/>
      <c r="I6652" s="159"/>
      <c r="K6652" s="161"/>
      <c r="S6652" s="157"/>
    </row>
    <row r="6653" spans="1:19" s="158" customFormat="1" x14ac:dyDescent="0.2">
      <c r="A6653" s="157"/>
      <c r="E6653" s="159"/>
      <c r="F6653" s="159"/>
      <c r="G6653" s="160"/>
      <c r="H6653" s="159"/>
      <c r="I6653" s="159"/>
      <c r="K6653" s="161"/>
      <c r="S6653" s="157"/>
    </row>
    <row r="6654" spans="1:19" s="158" customFormat="1" x14ac:dyDescent="0.2">
      <c r="A6654" s="157"/>
      <c r="E6654" s="159"/>
      <c r="F6654" s="159"/>
      <c r="G6654" s="160"/>
      <c r="H6654" s="159"/>
      <c r="I6654" s="159"/>
      <c r="K6654" s="161"/>
      <c r="S6654" s="157"/>
    </row>
    <row r="6655" spans="1:19" s="158" customFormat="1" x14ac:dyDescent="0.2">
      <c r="A6655" s="157"/>
      <c r="E6655" s="159"/>
      <c r="F6655" s="159"/>
      <c r="G6655" s="160"/>
      <c r="H6655" s="159"/>
      <c r="I6655" s="159"/>
      <c r="K6655" s="161"/>
      <c r="S6655" s="157"/>
    </row>
    <row r="6656" spans="1:19" s="158" customFormat="1" x14ac:dyDescent="0.2">
      <c r="A6656" s="157"/>
      <c r="E6656" s="159"/>
      <c r="F6656" s="159"/>
      <c r="G6656" s="160"/>
      <c r="H6656" s="159"/>
      <c r="I6656" s="159"/>
      <c r="K6656" s="161"/>
      <c r="S6656" s="157"/>
    </row>
    <row r="6657" spans="1:19" s="158" customFormat="1" x14ac:dyDescent="0.2">
      <c r="A6657" s="157"/>
      <c r="E6657" s="159"/>
      <c r="F6657" s="159"/>
      <c r="G6657" s="160"/>
      <c r="H6657" s="159"/>
      <c r="I6657" s="159"/>
      <c r="K6657" s="161"/>
      <c r="S6657" s="157"/>
    </row>
    <row r="6658" spans="1:19" s="158" customFormat="1" x14ac:dyDescent="0.2">
      <c r="A6658" s="157"/>
      <c r="E6658" s="159"/>
      <c r="F6658" s="159"/>
      <c r="G6658" s="160"/>
      <c r="H6658" s="159"/>
      <c r="I6658" s="159"/>
      <c r="K6658" s="161"/>
      <c r="S6658" s="157"/>
    </row>
    <row r="6659" spans="1:19" s="158" customFormat="1" x14ac:dyDescent="0.2">
      <c r="A6659" s="157"/>
      <c r="E6659" s="159"/>
      <c r="F6659" s="159"/>
      <c r="G6659" s="160"/>
      <c r="H6659" s="159"/>
      <c r="I6659" s="159"/>
      <c r="K6659" s="161"/>
      <c r="S6659" s="157"/>
    </row>
    <row r="6660" spans="1:19" s="158" customFormat="1" x14ac:dyDescent="0.2">
      <c r="A6660" s="157"/>
      <c r="E6660" s="159"/>
      <c r="F6660" s="159"/>
      <c r="G6660" s="160"/>
      <c r="H6660" s="159"/>
      <c r="I6660" s="159"/>
      <c r="K6660" s="161"/>
      <c r="S6660" s="157"/>
    </row>
    <row r="6661" spans="1:19" s="158" customFormat="1" x14ac:dyDescent="0.2">
      <c r="A6661" s="157"/>
      <c r="E6661" s="159"/>
      <c r="F6661" s="159"/>
      <c r="G6661" s="160"/>
      <c r="H6661" s="159"/>
      <c r="I6661" s="159"/>
      <c r="K6661" s="161"/>
      <c r="S6661" s="157"/>
    </row>
    <row r="6662" spans="1:19" s="158" customFormat="1" x14ac:dyDescent="0.2">
      <c r="A6662" s="157"/>
      <c r="E6662" s="159"/>
      <c r="F6662" s="159"/>
      <c r="G6662" s="160"/>
      <c r="H6662" s="159"/>
      <c r="I6662" s="159"/>
      <c r="K6662" s="161"/>
      <c r="S6662" s="157"/>
    </row>
    <row r="6663" spans="1:19" s="158" customFormat="1" x14ac:dyDescent="0.2">
      <c r="A6663" s="157"/>
      <c r="E6663" s="159"/>
      <c r="F6663" s="159"/>
      <c r="G6663" s="160"/>
      <c r="H6663" s="159"/>
      <c r="I6663" s="159"/>
      <c r="K6663" s="161"/>
      <c r="S6663" s="157"/>
    </row>
    <row r="6664" spans="1:19" s="158" customFormat="1" x14ac:dyDescent="0.2">
      <c r="A6664" s="157"/>
      <c r="E6664" s="159"/>
      <c r="F6664" s="159"/>
      <c r="G6664" s="160"/>
      <c r="H6664" s="159"/>
      <c r="I6664" s="159"/>
      <c r="K6664" s="161"/>
      <c r="S6664" s="157"/>
    </row>
    <row r="6665" spans="1:19" s="158" customFormat="1" x14ac:dyDescent="0.2">
      <c r="A6665" s="157"/>
      <c r="E6665" s="159"/>
      <c r="F6665" s="159"/>
      <c r="G6665" s="160"/>
      <c r="H6665" s="159"/>
      <c r="I6665" s="159"/>
      <c r="K6665" s="161"/>
      <c r="S6665" s="157"/>
    </row>
    <row r="6666" spans="1:19" s="158" customFormat="1" x14ac:dyDescent="0.2">
      <c r="A6666" s="157"/>
      <c r="E6666" s="159"/>
      <c r="F6666" s="159"/>
      <c r="G6666" s="160"/>
      <c r="H6666" s="159"/>
      <c r="I6666" s="159"/>
      <c r="K6666" s="161"/>
      <c r="S6666" s="157"/>
    </row>
    <row r="6667" spans="1:19" s="158" customFormat="1" x14ac:dyDescent="0.2">
      <c r="A6667" s="157"/>
      <c r="E6667" s="159"/>
      <c r="F6667" s="159"/>
      <c r="G6667" s="160"/>
      <c r="H6667" s="159"/>
      <c r="I6667" s="159"/>
      <c r="K6667" s="161"/>
      <c r="S6667" s="157"/>
    </row>
    <row r="6668" spans="1:19" s="158" customFormat="1" x14ac:dyDescent="0.2">
      <c r="A6668" s="157"/>
      <c r="E6668" s="159"/>
      <c r="F6668" s="159"/>
      <c r="G6668" s="160"/>
      <c r="H6668" s="159"/>
      <c r="I6668" s="159"/>
      <c r="K6668" s="161"/>
      <c r="S6668" s="157"/>
    </row>
    <row r="6669" spans="1:19" s="158" customFormat="1" x14ac:dyDescent="0.2">
      <c r="A6669" s="157"/>
      <c r="E6669" s="159"/>
      <c r="F6669" s="159"/>
      <c r="G6669" s="160"/>
      <c r="H6669" s="159"/>
      <c r="I6669" s="159"/>
      <c r="K6669" s="161"/>
      <c r="S6669" s="157"/>
    </row>
    <row r="6670" spans="1:19" s="158" customFormat="1" x14ac:dyDescent="0.2">
      <c r="A6670" s="157"/>
      <c r="E6670" s="159"/>
      <c r="F6670" s="159"/>
      <c r="G6670" s="160"/>
      <c r="H6670" s="159"/>
      <c r="I6670" s="159"/>
      <c r="K6670" s="161"/>
      <c r="S6670" s="157"/>
    </row>
    <row r="6671" spans="1:19" s="158" customFormat="1" x14ac:dyDescent="0.2">
      <c r="A6671" s="157"/>
      <c r="E6671" s="159"/>
      <c r="F6671" s="159"/>
      <c r="G6671" s="160"/>
      <c r="H6671" s="159"/>
      <c r="I6671" s="159"/>
      <c r="K6671" s="161"/>
      <c r="S6671" s="157"/>
    </row>
    <row r="6672" spans="1:19" s="158" customFormat="1" x14ac:dyDescent="0.2">
      <c r="A6672" s="157"/>
      <c r="E6672" s="159"/>
      <c r="F6672" s="159"/>
      <c r="G6672" s="160"/>
      <c r="H6672" s="159"/>
      <c r="I6672" s="159"/>
      <c r="K6672" s="161"/>
      <c r="S6672" s="157"/>
    </row>
    <row r="6673" spans="1:19" s="158" customFormat="1" x14ac:dyDescent="0.2">
      <c r="A6673" s="157"/>
      <c r="E6673" s="159"/>
      <c r="F6673" s="159"/>
      <c r="G6673" s="160"/>
      <c r="H6673" s="159"/>
      <c r="I6673" s="159"/>
      <c r="K6673" s="161"/>
      <c r="S6673" s="157"/>
    </row>
    <row r="6674" spans="1:19" s="158" customFormat="1" x14ac:dyDescent="0.2">
      <c r="A6674" s="157"/>
      <c r="E6674" s="159"/>
      <c r="F6674" s="159"/>
      <c r="G6674" s="160"/>
      <c r="H6674" s="159"/>
      <c r="I6674" s="159"/>
      <c r="K6674" s="161"/>
      <c r="S6674" s="157"/>
    </row>
    <row r="6675" spans="1:19" s="158" customFormat="1" x14ac:dyDescent="0.2">
      <c r="A6675" s="157"/>
      <c r="E6675" s="159"/>
      <c r="F6675" s="159"/>
      <c r="G6675" s="160"/>
      <c r="H6675" s="159"/>
      <c r="I6675" s="159"/>
      <c r="K6675" s="161"/>
      <c r="S6675" s="157"/>
    </row>
    <row r="6676" spans="1:19" s="158" customFormat="1" x14ac:dyDescent="0.2">
      <c r="A6676" s="157"/>
      <c r="E6676" s="159"/>
      <c r="F6676" s="159"/>
      <c r="G6676" s="160"/>
      <c r="H6676" s="159"/>
      <c r="I6676" s="159"/>
      <c r="K6676" s="161"/>
      <c r="S6676" s="157"/>
    </row>
    <row r="6677" spans="1:19" s="158" customFormat="1" x14ac:dyDescent="0.2">
      <c r="A6677" s="157"/>
      <c r="E6677" s="159"/>
      <c r="F6677" s="159"/>
      <c r="G6677" s="160"/>
      <c r="H6677" s="159"/>
      <c r="I6677" s="159"/>
      <c r="K6677" s="161"/>
      <c r="S6677" s="157"/>
    </row>
    <row r="6678" spans="1:19" s="158" customFormat="1" x14ac:dyDescent="0.2">
      <c r="A6678" s="157"/>
      <c r="E6678" s="159"/>
      <c r="F6678" s="159"/>
      <c r="G6678" s="160"/>
      <c r="H6678" s="159"/>
      <c r="I6678" s="159"/>
      <c r="K6678" s="161"/>
      <c r="S6678" s="157"/>
    </row>
    <row r="6679" spans="1:19" s="158" customFormat="1" x14ac:dyDescent="0.2">
      <c r="A6679" s="157"/>
      <c r="E6679" s="159"/>
      <c r="F6679" s="159"/>
      <c r="G6679" s="160"/>
      <c r="H6679" s="159"/>
      <c r="I6679" s="159"/>
      <c r="K6679" s="161"/>
      <c r="S6679" s="157"/>
    </row>
    <row r="6680" spans="1:19" s="158" customFormat="1" x14ac:dyDescent="0.2">
      <c r="A6680" s="157"/>
      <c r="E6680" s="159"/>
      <c r="F6680" s="159"/>
      <c r="G6680" s="160"/>
      <c r="H6680" s="159"/>
      <c r="I6680" s="159"/>
      <c r="K6680" s="161"/>
      <c r="S6680" s="157"/>
    </row>
    <row r="6681" spans="1:19" s="158" customFormat="1" x14ac:dyDescent="0.2">
      <c r="A6681" s="157"/>
      <c r="E6681" s="159"/>
      <c r="F6681" s="159"/>
      <c r="G6681" s="160"/>
      <c r="H6681" s="159"/>
      <c r="I6681" s="159"/>
      <c r="K6681" s="161"/>
      <c r="S6681" s="157"/>
    </row>
    <row r="6682" spans="1:19" s="158" customFormat="1" x14ac:dyDescent="0.2">
      <c r="A6682" s="157"/>
      <c r="E6682" s="159"/>
      <c r="F6682" s="159"/>
      <c r="G6682" s="160"/>
      <c r="H6682" s="159"/>
      <c r="I6682" s="159"/>
      <c r="K6682" s="161"/>
      <c r="S6682" s="157"/>
    </row>
    <row r="6683" spans="1:19" s="158" customFormat="1" x14ac:dyDescent="0.2">
      <c r="A6683" s="157"/>
      <c r="E6683" s="159"/>
      <c r="F6683" s="159"/>
      <c r="G6683" s="160"/>
      <c r="H6683" s="159"/>
      <c r="I6683" s="159"/>
      <c r="K6683" s="161"/>
      <c r="S6683" s="157"/>
    </row>
    <row r="6684" spans="1:19" s="158" customFormat="1" x14ac:dyDescent="0.2">
      <c r="A6684" s="157"/>
      <c r="E6684" s="159"/>
      <c r="F6684" s="159"/>
      <c r="G6684" s="160"/>
      <c r="H6684" s="159"/>
      <c r="I6684" s="159"/>
      <c r="K6684" s="161"/>
      <c r="S6684" s="157"/>
    </row>
    <row r="6685" spans="1:19" s="158" customFormat="1" x14ac:dyDescent="0.2">
      <c r="A6685" s="157"/>
      <c r="E6685" s="159"/>
      <c r="F6685" s="159"/>
      <c r="G6685" s="160"/>
      <c r="H6685" s="159"/>
      <c r="I6685" s="159"/>
      <c r="K6685" s="161"/>
      <c r="S6685" s="157"/>
    </row>
    <row r="6686" spans="1:19" s="158" customFormat="1" x14ac:dyDescent="0.2">
      <c r="A6686" s="157"/>
      <c r="E6686" s="159"/>
      <c r="F6686" s="159"/>
      <c r="G6686" s="160"/>
      <c r="H6686" s="159"/>
      <c r="I6686" s="159"/>
      <c r="K6686" s="161"/>
      <c r="S6686" s="157"/>
    </row>
    <row r="6687" spans="1:19" s="158" customFormat="1" x14ac:dyDescent="0.2">
      <c r="A6687" s="157"/>
      <c r="E6687" s="159"/>
      <c r="F6687" s="159"/>
      <c r="G6687" s="160"/>
      <c r="H6687" s="159"/>
      <c r="I6687" s="159"/>
      <c r="K6687" s="161"/>
      <c r="S6687" s="157"/>
    </row>
    <row r="6688" spans="1:19" s="158" customFormat="1" x14ac:dyDescent="0.2">
      <c r="A6688" s="157"/>
      <c r="E6688" s="159"/>
      <c r="F6688" s="159"/>
      <c r="G6688" s="160"/>
      <c r="H6688" s="159"/>
      <c r="I6688" s="159"/>
      <c r="K6688" s="161"/>
      <c r="S6688" s="157"/>
    </row>
    <row r="6689" spans="1:19" s="158" customFormat="1" x14ac:dyDescent="0.2">
      <c r="A6689" s="157"/>
      <c r="E6689" s="159"/>
      <c r="F6689" s="159"/>
      <c r="G6689" s="160"/>
      <c r="H6689" s="159"/>
      <c r="I6689" s="159"/>
      <c r="K6689" s="161"/>
      <c r="S6689" s="157"/>
    </row>
    <row r="6690" spans="1:19" s="158" customFormat="1" x14ac:dyDescent="0.2">
      <c r="A6690" s="157"/>
      <c r="E6690" s="159"/>
      <c r="F6690" s="159"/>
      <c r="G6690" s="160"/>
      <c r="H6690" s="159"/>
      <c r="I6690" s="159"/>
      <c r="K6690" s="161"/>
      <c r="S6690" s="157"/>
    </row>
    <row r="6691" spans="1:19" s="158" customFormat="1" x14ac:dyDescent="0.2">
      <c r="A6691" s="157"/>
      <c r="E6691" s="159"/>
      <c r="F6691" s="159"/>
      <c r="G6691" s="160"/>
      <c r="H6691" s="159"/>
      <c r="I6691" s="159"/>
      <c r="K6691" s="161"/>
      <c r="S6691" s="157"/>
    </row>
    <row r="6692" spans="1:19" s="158" customFormat="1" x14ac:dyDescent="0.2">
      <c r="A6692" s="157"/>
      <c r="E6692" s="159"/>
      <c r="F6692" s="159"/>
      <c r="G6692" s="160"/>
      <c r="H6692" s="159"/>
      <c r="I6692" s="159"/>
      <c r="K6692" s="161"/>
      <c r="S6692" s="157"/>
    </row>
    <row r="6693" spans="1:19" s="158" customFormat="1" x14ac:dyDescent="0.2">
      <c r="A6693" s="157"/>
      <c r="E6693" s="159"/>
      <c r="F6693" s="159"/>
      <c r="G6693" s="160"/>
      <c r="H6693" s="159"/>
      <c r="I6693" s="159"/>
      <c r="K6693" s="161"/>
      <c r="S6693" s="157"/>
    </row>
    <row r="6694" spans="1:19" s="158" customFormat="1" x14ac:dyDescent="0.2">
      <c r="A6694" s="157"/>
      <c r="E6694" s="159"/>
      <c r="F6694" s="159"/>
      <c r="G6694" s="160"/>
      <c r="H6694" s="159"/>
      <c r="I6694" s="159"/>
      <c r="K6694" s="161"/>
      <c r="S6694" s="157"/>
    </row>
    <row r="6695" spans="1:19" s="158" customFormat="1" x14ac:dyDescent="0.2">
      <c r="A6695" s="157"/>
      <c r="E6695" s="159"/>
      <c r="F6695" s="159"/>
      <c r="G6695" s="160"/>
      <c r="H6695" s="159"/>
      <c r="I6695" s="159"/>
      <c r="K6695" s="161"/>
      <c r="S6695" s="157"/>
    </row>
    <row r="6696" spans="1:19" s="158" customFormat="1" x14ac:dyDescent="0.2">
      <c r="A6696" s="157"/>
      <c r="E6696" s="159"/>
      <c r="F6696" s="159"/>
      <c r="G6696" s="160"/>
      <c r="H6696" s="159"/>
      <c r="I6696" s="159"/>
      <c r="K6696" s="161"/>
      <c r="S6696" s="157"/>
    </row>
    <row r="6697" spans="1:19" s="158" customFormat="1" x14ac:dyDescent="0.2">
      <c r="A6697" s="157"/>
      <c r="E6697" s="159"/>
      <c r="F6697" s="159"/>
      <c r="G6697" s="160"/>
      <c r="H6697" s="159"/>
      <c r="I6697" s="159"/>
      <c r="K6697" s="161"/>
      <c r="S6697" s="157"/>
    </row>
    <row r="6698" spans="1:19" s="158" customFormat="1" x14ac:dyDescent="0.2">
      <c r="A6698" s="157"/>
      <c r="E6698" s="159"/>
      <c r="F6698" s="159"/>
      <c r="G6698" s="160"/>
      <c r="H6698" s="159"/>
      <c r="I6698" s="159"/>
      <c r="K6698" s="161"/>
      <c r="S6698" s="157"/>
    </row>
    <row r="6699" spans="1:19" s="158" customFormat="1" x14ac:dyDescent="0.2">
      <c r="A6699" s="157"/>
      <c r="E6699" s="159"/>
      <c r="F6699" s="159"/>
      <c r="G6699" s="160"/>
      <c r="H6699" s="159"/>
      <c r="I6699" s="159"/>
      <c r="K6699" s="161"/>
      <c r="S6699" s="157"/>
    </row>
    <row r="6700" spans="1:19" s="158" customFormat="1" x14ac:dyDescent="0.2">
      <c r="A6700" s="157"/>
      <c r="E6700" s="159"/>
      <c r="F6700" s="159"/>
      <c r="G6700" s="160"/>
      <c r="H6700" s="159"/>
      <c r="I6700" s="159"/>
      <c r="K6700" s="161"/>
      <c r="S6700" s="157"/>
    </row>
    <row r="6701" spans="1:19" s="158" customFormat="1" x14ac:dyDescent="0.2">
      <c r="A6701" s="157"/>
      <c r="E6701" s="159"/>
      <c r="F6701" s="159"/>
      <c r="G6701" s="160"/>
      <c r="H6701" s="159"/>
      <c r="I6701" s="159"/>
      <c r="K6701" s="161"/>
      <c r="S6701" s="157"/>
    </row>
    <row r="6702" spans="1:19" s="158" customFormat="1" x14ac:dyDescent="0.2">
      <c r="A6702" s="157"/>
      <c r="E6702" s="159"/>
      <c r="F6702" s="159"/>
      <c r="G6702" s="160"/>
      <c r="H6702" s="159"/>
      <c r="I6702" s="159"/>
      <c r="K6702" s="161"/>
      <c r="S6702" s="157"/>
    </row>
    <row r="6703" spans="1:19" s="158" customFormat="1" x14ac:dyDescent="0.2">
      <c r="A6703" s="157"/>
      <c r="E6703" s="159"/>
      <c r="F6703" s="159"/>
      <c r="G6703" s="160"/>
      <c r="H6703" s="159"/>
      <c r="I6703" s="159"/>
      <c r="K6703" s="161"/>
      <c r="S6703" s="157"/>
    </row>
    <row r="6704" spans="1:19" s="158" customFormat="1" x14ac:dyDescent="0.2">
      <c r="A6704" s="157"/>
      <c r="E6704" s="159"/>
      <c r="F6704" s="159"/>
      <c r="G6704" s="160"/>
      <c r="H6704" s="159"/>
      <c r="I6704" s="159"/>
      <c r="K6704" s="161"/>
      <c r="S6704" s="157"/>
    </row>
    <row r="6705" spans="1:19" s="158" customFormat="1" x14ac:dyDescent="0.2">
      <c r="A6705" s="157"/>
      <c r="E6705" s="159"/>
      <c r="F6705" s="159"/>
      <c r="G6705" s="160"/>
      <c r="H6705" s="159"/>
      <c r="I6705" s="159"/>
      <c r="K6705" s="161"/>
      <c r="S6705" s="157"/>
    </row>
    <row r="6706" spans="1:19" s="158" customFormat="1" x14ac:dyDescent="0.2">
      <c r="A6706" s="157"/>
      <c r="E6706" s="159"/>
      <c r="F6706" s="159"/>
      <c r="G6706" s="160"/>
      <c r="H6706" s="159"/>
      <c r="I6706" s="159"/>
      <c r="K6706" s="161"/>
      <c r="S6706" s="157"/>
    </row>
    <row r="6707" spans="1:19" s="158" customFormat="1" x14ac:dyDescent="0.2">
      <c r="A6707" s="157"/>
      <c r="E6707" s="159"/>
      <c r="F6707" s="159"/>
      <c r="G6707" s="160"/>
      <c r="H6707" s="159"/>
      <c r="I6707" s="159"/>
      <c r="K6707" s="161"/>
      <c r="S6707" s="157"/>
    </row>
    <row r="6708" spans="1:19" s="158" customFormat="1" x14ac:dyDescent="0.2">
      <c r="A6708" s="157"/>
      <c r="E6708" s="159"/>
      <c r="F6708" s="159"/>
      <c r="G6708" s="160"/>
      <c r="H6708" s="159"/>
      <c r="I6708" s="159"/>
      <c r="K6708" s="161"/>
      <c r="S6708" s="157"/>
    </row>
    <row r="6709" spans="1:19" s="158" customFormat="1" x14ac:dyDescent="0.2">
      <c r="A6709" s="157"/>
      <c r="E6709" s="159"/>
      <c r="F6709" s="159"/>
      <c r="G6709" s="160"/>
      <c r="H6709" s="159"/>
      <c r="I6709" s="159"/>
      <c r="K6709" s="161"/>
      <c r="S6709" s="157"/>
    </row>
    <row r="6710" spans="1:19" s="158" customFormat="1" x14ac:dyDescent="0.2">
      <c r="A6710" s="157"/>
      <c r="E6710" s="159"/>
      <c r="F6710" s="159"/>
      <c r="G6710" s="160"/>
      <c r="H6710" s="159"/>
      <c r="I6710" s="159"/>
      <c r="K6710" s="161"/>
      <c r="S6710" s="157"/>
    </row>
    <row r="6711" spans="1:19" s="158" customFormat="1" x14ac:dyDescent="0.2">
      <c r="A6711" s="157"/>
      <c r="E6711" s="159"/>
      <c r="F6711" s="159"/>
      <c r="G6711" s="160"/>
      <c r="H6711" s="159"/>
      <c r="I6711" s="159"/>
      <c r="K6711" s="161"/>
      <c r="S6711" s="157"/>
    </row>
    <row r="6712" spans="1:19" s="158" customFormat="1" x14ac:dyDescent="0.2">
      <c r="A6712" s="157"/>
      <c r="E6712" s="159"/>
      <c r="F6712" s="159"/>
      <c r="G6712" s="160"/>
      <c r="H6712" s="159"/>
      <c r="I6712" s="159"/>
      <c r="K6712" s="161"/>
      <c r="S6712" s="157"/>
    </row>
    <row r="6713" spans="1:19" s="158" customFormat="1" x14ac:dyDescent="0.2">
      <c r="A6713" s="157"/>
      <c r="E6713" s="159"/>
      <c r="F6713" s="159"/>
      <c r="G6713" s="160"/>
      <c r="H6713" s="159"/>
      <c r="I6713" s="159"/>
      <c r="K6713" s="161"/>
      <c r="S6713" s="157"/>
    </row>
    <row r="6714" spans="1:19" s="158" customFormat="1" x14ac:dyDescent="0.2">
      <c r="A6714" s="157"/>
      <c r="E6714" s="159"/>
      <c r="F6714" s="159"/>
      <c r="G6714" s="160"/>
      <c r="H6714" s="159"/>
      <c r="I6714" s="159"/>
      <c r="K6714" s="161"/>
      <c r="S6714" s="157"/>
    </row>
    <row r="6715" spans="1:19" s="158" customFormat="1" x14ac:dyDescent="0.2">
      <c r="A6715" s="157"/>
      <c r="E6715" s="159"/>
      <c r="F6715" s="159"/>
      <c r="G6715" s="160"/>
      <c r="H6715" s="159"/>
      <c r="I6715" s="159"/>
      <c r="K6715" s="161"/>
      <c r="S6715" s="157"/>
    </row>
    <row r="6716" spans="1:19" s="158" customFormat="1" x14ac:dyDescent="0.2">
      <c r="A6716" s="157"/>
      <c r="E6716" s="159"/>
      <c r="F6716" s="159"/>
      <c r="G6716" s="160"/>
      <c r="H6716" s="159"/>
      <c r="I6716" s="159"/>
      <c r="K6716" s="161"/>
      <c r="S6716" s="157"/>
    </row>
    <row r="6717" spans="1:19" s="158" customFormat="1" x14ac:dyDescent="0.2">
      <c r="A6717" s="157"/>
      <c r="E6717" s="159"/>
      <c r="F6717" s="159"/>
      <c r="G6717" s="160"/>
      <c r="H6717" s="159"/>
      <c r="I6717" s="159"/>
      <c r="K6717" s="161"/>
      <c r="S6717" s="157"/>
    </row>
    <row r="6718" spans="1:19" s="158" customFormat="1" x14ac:dyDescent="0.2">
      <c r="A6718" s="157"/>
      <c r="E6718" s="159"/>
      <c r="F6718" s="159"/>
      <c r="G6718" s="160"/>
      <c r="H6718" s="159"/>
      <c r="I6718" s="159"/>
      <c r="K6718" s="161"/>
      <c r="S6718" s="157"/>
    </row>
    <row r="6719" spans="1:19" s="158" customFormat="1" x14ac:dyDescent="0.2">
      <c r="A6719" s="157"/>
      <c r="E6719" s="159"/>
      <c r="F6719" s="159"/>
      <c r="G6719" s="160"/>
      <c r="H6719" s="159"/>
      <c r="I6719" s="159"/>
      <c r="K6719" s="161"/>
      <c r="S6719" s="157"/>
    </row>
    <row r="6720" spans="1:19" s="158" customFormat="1" x14ac:dyDescent="0.2">
      <c r="A6720" s="157"/>
      <c r="E6720" s="159"/>
      <c r="F6720" s="159"/>
      <c r="G6720" s="160"/>
      <c r="H6720" s="159"/>
      <c r="I6720" s="159"/>
      <c r="K6720" s="161"/>
      <c r="S6720" s="157"/>
    </row>
    <row r="6721" spans="1:19" s="158" customFormat="1" x14ac:dyDescent="0.2">
      <c r="A6721" s="157"/>
      <c r="E6721" s="159"/>
      <c r="F6721" s="159"/>
      <c r="G6721" s="160"/>
      <c r="H6721" s="159"/>
      <c r="I6721" s="159"/>
      <c r="K6721" s="161"/>
      <c r="S6721" s="157"/>
    </row>
    <row r="6722" spans="1:19" s="158" customFormat="1" x14ac:dyDescent="0.2">
      <c r="A6722" s="157"/>
      <c r="E6722" s="159"/>
      <c r="F6722" s="159"/>
      <c r="G6722" s="160"/>
      <c r="H6722" s="159"/>
      <c r="I6722" s="159"/>
      <c r="K6722" s="161"/>
      <c r="S6722" s="157"/>
    </row>
    <row r="6723" spans="1:19" s="158" customFormat="1" x14ac:dyDescent="0.2">
      <c r="A6723" s="157"/>
      <c r="E6723" s="159"/>
      <c r="F6723" s="159"/>
      <c r="G6723" s="160"/>
      <c r="H6723" s="159"/>
      <c r="I6723" s="159"/>
      <c r="K6723" s="161"/>
      <c r="S6723" s="157"/>
    </row>
    <row r="6724" spans="1:19" s="158" customFormat="1" x14ac:dyDescent="0.2">
      <c r="A6724" s="157"/>
      <c r="E6724" s="159"/>
      <c r="F6724" s="159"/>
      <c r="G6724" s="160"/>
      <c r="H6724" s="159"/>
      <c r="I6724" s="159"/>
      <c r="K6724" s="161"/>
      <c r="S6724" s="157"/>
    </row>
    <row r="6725" spans="1:19" s="158" customFormat="1" x14ac:dyDescent="0.2">
      <c r="A6725" s="157"/>
      <c r="E6725" s="159"/>
      <c r="F6725" s="159"/>
      <c r="G6725" s="160"/>
      <c r="H6725" s="159"/>
      <c r="I6725" s="159"/>
      <c r="K6725" s="161"/>
      <c r="S6725" s="157"/>
    </row>
    <row r="6726" spans="1:19" s="158" customFormat="1" x14ac:dyDescent="0.2">
      <c r="A6726" s="157"/>
      <c r="E6726" s="159"/>
      <c r="F6726" s="159"/>
      <c r="G6726" s="160"/>
      <c r="H6726" s="159"/>
      <c r="I6726" s="159"/>
      <c r="K6726" s="161"/>
      <c r="S6726" s="157"/>
    </row>
    <row r="6727" spans="1:19" s="158" customFormat="1" x14ac:dyDescent="0.2">
      <c r="A6727" s="157"/>
      <c r="E6727" s="159"/>
      <c r="F6727" s="159"/>
      <c r="G6727" s="160"/>
      <c r="H6727" s="159"/>
      <c r="I6727" s="159"/>
      <c r="K6727" s="161"/>
      <c r="S6727" s="157"/>
    </row>
    <row r="6728" spans="1:19" s="158" customFormat="1" x14ac:dyDescent="0.2">
      <c r="A6728" s="157"/>
      <c r="E6728" s="159"/>
      <c r="F6728" s="159"/>
      <c r="G6728" s="160"/>
      <c r="H6728" s="159"/>
      <c r="I6728" s="159"/>
      <c r="K6728" s="161"/>
      <c r="S6728" s="157"/>
    </row>
    <row r="6729" spans="1:19" s="158" customFormat="1" x14ac:dyDescent="0.2">
      <c r="A6729" s="157"/>
      <c r="E6729" s="159"/>
      <c r="F6729" s="159"/>
      <c r="G6729" s="160"/>
      <c r="H6729" s="159"/>
      <c r="I6729" s="159"/>
      <c r="K6729" s="161"/>
      <c r="S6729" s="157"/>
    </row>
    <row r="6730" spans="1:19" s="158" customFormat="1" x14ac:dyDescent="0.2">
      <c r="A6730" s="157"/>
      <c r="E6730" s="159"/>
      <c r="F6730" s="159"/>
      <c r="G6730" s="160"/>
      <c r="H6730" s="159"/>
      <c r="I6730" s="159"/>
      <c r="K6730" s="161"/>
      <c r="S6730" s="157"/>
    </row>
    <row r="6731" spans="1:19" s="158" customFormat="1" x14ac:dyDescent="0.2">
      <c r="A6731" s="157"/>
      <c r="E6731" s="159"/>
      <c r="F6731" s="159"/>
      <c r="G6731" s="160"/>
      <c r="H6731" s="159"/>
      <c r="I6731" s="159"/>
      <c r="K6731" s="161"/>
      <c r="S6731" s="157"/>
    </row>
    <row r="6732" spans="1:19" s="158" customFormat="1" x14ac:dyDescent="0.2">
      <c r="A6732" s="157"/>
      <c r="E6732" s="159"/>
      <c r="F6732" s="159"/>
      <c r="G6732" s="160"/>
      <c r="H6732" s="159"/>
      <c r="I6732" s="159"/>
      <c r="K6732" s="161"/>
      <c r="S6732" s="157"/>
    </row>
    <row r="6733" spans="1:19" s="158" customFormat="1" x14ac:dyDescent="0.2">
      <c r="A6733" s="157"/>
      <c r="E6733" s="159"/>
      <c r="F6733" s="159"/>
      <c r="G6733" s="160"/>
      <c r="H6733" s="159"/>
      <c r="I6733" s="159"/>
      <c r="K6733" s="161"/>
      <c r="S6733" s="157"/>
    </row>
    <row r="6734" spans="1:19" s="158" customFormat="1" x14ac:dyDescent="0.2">
      <c r="A6734" s="157"/>
      <c r="E6734" s="159"/>
      <c r="F6734" s="159"/>
      <c r="G6734" s="160"/>
      <c r="H6734" s="159"/>
      <c r="I6734" s="159"/>
      <c r="K6734" s="161"/>
      <c r="S6734" s="157"/>
    </row>
    <row r="6735" spans="1:19" s="158" customFormat="1" x14ac:dyDescent="0.2">
      <c r="A6735" s="157"/>
      <c r="E6735" s="159"/>
      <c r="F6735" s="159"/>
      <c r="G6735" s="160"/>
      <c r="H6735" s="159"/>
      <c r="I6735" s="159"/>
      <c r="K6735" s="161"/>
      <c r="S6735" s="157"/>
    </row>
    <row r="6736" spans="1:19" s="158" customFormat="1" x14ac:dyDescent="0.2">
      <c r="A6736" s="157"/>
      <c r="E6736" s="159"/>
      <c r="F6736" s="159"/>
      <c r="G6736" s="160"/>
      <c r="H6736" s="159"/>
      <c r="I6736" s="159"/>
      <c r="K6736" s="161"/>
      <c r="S6736" s="157"/>
    </row>
    <row r="6737" spans="1:19" s="158" customFormat="1" x14ac:dyDescent="0.2">
      <c r="A6737" s="157"/>
      <c r="E6737" s="159"/>
      <c r="F6737" s="159"/>
      <c r="G6737" s="160"/>
      <c r="H6737" s="159"/>
      <c r="I6737" s="159"/>
      <c r="K6737" s="161"/>
      <c r="S6737" s="157"/>
    </row>
    <row r="6738" spans="1:19" s="158" customFormat="1" x14ac:dyDescent="0.2">
      <c r="A6738" s="157"/>
      <c r="E6738" s="159"/>
      <c r="F6738" s="159"/>
      <c r="G6738" s="160"/>
      <c r="H6738" s="159"/>
      <c r="I6738" s="159"/>
      <c r="K6738" s="161"/>
      <c r="S6738" s="157"/>
    </row>
    <row r="6739" spans="1:19" s="158" customFormat="1" x14ac:dyDescent="0.2">
      <c r="A6739" s="157"/>
      <c r="E6739" s="159"/>
      <c r="F6739" s="159"/>
      <c r="G6739" s="160"/>
      <c r="H6739" s="159"/>
      <c r="I6739" s="159"/>
      <c r="K6739" s="161"/>
      <c r="S6739" s="157"/>
    </row>
    <row r="6740" spans="1:19" s="158" customFormat="1" x14ac:dyDescent="0.2">
      <c r="A6740" s="157"/>
      <c r="E6740" s="159"/>
      <c r="F6740" s="159"/>
      <c r="G6740" s="160"/>
      <c r="H6740" s="159"/>
      <c r="I6740" s="159"/>
      <c r="K6740" s="161"/>
      <c r="S6740" s="157"/>
    </row>
    <row r="6741" spans="1:19" s="158" customFormat="1" x14ac:dyDescent="0.2">
      <c r="A6741" s="157"/>
      <c r="E6741" s="159"/>
      <c r="F6741" s="159"/>
      <c r="G6741" s="160"/>
      <c r="H6741" s="159"/>
      <c r="I6741" s="159"/>
      <c r="K6741" s="161"/>
      <c r="S6741" s="157"/>
    </row>
    <row r="6742" spans="1:19" s="158" customFormat="1" x14ac:dyDescent="0.2">
      <c r="A6742" s="157"/>
      <c r="E6742" s="159"/>
      <c r="F6742" s="159"/>
      <c r="G6742" s="160"/>
      <c r="H6742" s="159"/>
      <c r="I6742" s="159"/>
      <c r="K6742" s="161"/>
      <c r="S6742" s="157"/>
    </row>
    <row r="6743" spans="1:19" s="158" customFormat="1" x14ac:dyDescent="0.2">
      <c r="A6743" s="157"/>
      <c r="E6743" s="159"/>
      <c r="F6743" s="159"/>
      <c r="G6743" s="160"/>
      <c r="H6743" s="159"/>
      <c r="I6743" s="159"/>
      <c r="K6743" s="161"/>
      <c r="S6743" s="157"/>
    </row>
    <row r="6744" spans="1:19" s="158" customFormat="1" x14ac:dyDescent="0.2">
      <c r="A6744" s="157"/>
      <c r="E6744" s="159"/>
      <c r="F6744" s="159"/>
      <c r="G6744" s="160"/>
      <c r="H6744" s="159"/>
      <c r="I6744" s="159"/>
      <c r="K6744" s="161"/>
      <c r="S6744" s="157"/>
    </row>
    <row r="6745" spans="1:19" s="158" customFormat="1" x14ac:dyDescent="0.2">
      <c r="A6745" s="157"/>
      <c r="E6745" s="159"/>
      <c r="F6745" s="159"/>
      <c r="G6745" s="160"/>
      <c r="H6745" s="159"/>
      <c r="I6745" s="159"/>
      <c r="K6745" s="161"/>
      <c r="S6745" s="157"/>
    </row>
    <row r="6746" spans="1:19" s="158" customFormat="1" x14ac:dyDescent="0.2">
      <c r="A6746" s="157"/>
      <c r="E6746" s="159"/>
      <c r="F6746" s="159"/>
      <c r="G6746" s="160"/>
      <c r="H6746" s="159"/>
      <c r="I6746" s="159"/>
      <c r="K6746" s="161"/>
      <c r="S6746" s="157"/>
    </row>
    <row r="6747" spans="1:19" s="158" customFormat="1" x14ac:dyDescent="0.2">
      <c r="A6747" s="157"/>
      <c r="E6747" s="159"/>
      <c r="F6747" s="159"/>
      <c r="G6747" s="160"/>
      <c r="H6747" s="159"/>
      <c r="I6747" s="159"/>
      <c r="K6747" s="161"/>
      <c r="S6747" s="157"/>
    </row>
    <row r="6748" spans="1:19" s="158" customFormat="1" x14ac:dyDescent="0.2">
      <c r="A6748" s="157"/>
      <c r="E6748" s="159"/>
      <c r="F6748" s="159"/>
      <c r="G6748" s="160"/>
      <c r="H6748" s="159"/>
      <c r="I6748" s="159"/>
      <c r="K6748" s="161"/>
      <c r="S6748" s="157"/>
    </row>
    <row r="6749" spans="1:19" s="158" customFormat="1" x14ac:dyDescent="0.2">
      <c r="A6749" s="157"/>
      <c r="E6749" s="159"/>
      <c r="F6749" s="159"/>
      <c r="G6749" s="160"/>
      <c r="H6749" s="159"/>
      <c r="I6749" s="159"/>
      <c r="K6749" s="161"/>
      <c r="S6749" s="157"/>
    </row>
    <row r="6750" spans="1:19" s="158" customFormat="1" x14ac:dyDescent="0.2">
      <c r="A6750" s="157"/>
      <c r="E6750" s="159"/>
      <c r="F6750" s="159"/>
      <c r="G6750" s="160"/>
      <c r="H6750" s="159"/>
      <c r="I6750" s="159"/>
      <c r="K6750" s="161"/>
      <c r="S6750" s="157"/>
    </row>
    <row r="6751" spans="1:19" s="158" customFormat="1" x14ac:dyDescent="0.2">
      <c r="A6751" s="157"/>
      <c r="E6751" s="159"/>
      <c r="F6751" s="159"/>
      <c r="G6751" s="160"/>
      <c r="H6751" s="159"/>
      <c r="I6751" s="159"/>
      <c r="K6751" s="161"/>
      <c r="S6751" s="157"/>
    </row>
    <row r="6752" spans="1:19" s="158" customFormat="1" x14ac:dyDescent="0.2">
      <c r="A6752" s="157"/>
      <c r="E6752" s="159"/>
      <c r="F6752" s="159"/>
      <c r="G6752" s="160"/>
      <c r="H6752" s="159"/>
      <c r="I6752" s="159"/>
      <c r="K6752" s="161"/>
      <c r="S6752" s="157"/>
    </row>
    <row r="6753" spans="1:19" s="158" customFormat="1" x14ac:dyDescent="0.2">
      <c r="A6753" s="157"/>
      <c r="E6753" s="159"/>
      <c r="F6753" s="159"/>
      <c r="G6753" s="160"/>
      <c r="H6753" s="159"/>
      <c r="I6753" s="159"/>
      <c r="K6753" s="161"/>
      <c r="S6753" s="157"/>
    </row>
    <row r="6754" spans="1:19" s="158" customFormat="1" x14ac:dyDescent="0.2">
      <c r="A6754" s="157"/>
      <c r="E6754" s="159"/>
      <c r="F6754" s="159"/>
      <c r="G6754" s="160"/>
      <c r="H6754" s="159"/>
      <c r="I6754" s="159"/>
      <c r="K6754" s="161"/>
      <c r="S6754" s="157"/>
    </row>
    <row r="6755" spans="1:19" s="158" customFormat="1" x14ac:dyDescent="0.2">
      <c r="A6755" s="157"/>
      <c r="E6755" s="159"/>
      <c r="F6755" s="159"/>
      <c r="G6755" s="160"/>
      <c r="H6755" s="159"/>
      <c r="I6755" s="159"/>
      <c r="K6755" s="161"/>
      <c r="S6755" s="157"/>
    </row>
    <row r="6756" spans="1:19" s="158" customFormat="1" x14ac:dyDescent="0.2">
      <c r="A6756" s="157"/>
      <c r="E6756" s="159"/>
      <c r="F6756" s="159"/>
      <c r="G6756" s="160"/>
      <c r="H6756" s="159"/>
      <c r="I6756" s="159"/>
      <c r="K6756" s="161"/>
      <c r="S6756" s="157"/>
    </row>
    <row r="6757" spans="1:19" s="158" customFormat="1" x14ac:dyDescent="0.2">
      <c r="A6757" s="157"/>
      <c r="E6757" s="159"/>
      <c r="F6757" s="159"/>
      <c r="G6757" s="160"/>
      <c r="H6757" s="159"/>
      <c r="I6757" s="159"/>
      <c r="K6757" s="161"/>
      <c r="S6757" s="157"/>
    </row>
    <row r="6758" spans="1:19" s="158" customFormat="1" x14ac:dyDescent="0.2">
      <c r="A6758" s="157"/>
      <c r="E6758" s="159"/>
      <c r="F6758" s="159"/>
      <c r="G6758" s="160"/>
      <c r="H6758" s="159"/>
      <c r="I6758" s="159"/>
      <c r="K6758" s="161"/>
      <c r="S6758" s="157"/>
    </row>
    <row r="6759" spans="1:19" s="158" customFormat="1" x14ac:dyDescent="0.2">
      <c r="A6759" s="157"/>
      <c r="E6759" s="159"/>
      <c r="F6759" s="159"/>
      <c r="G6759" s="160"/>
      <c r="H6759" s="159"/>
      <c r="I6759" s="159"/>
      <c r="K6759" s="161"/>
      <c r="S6759" s="157"/>
    </row>
    <row r="6760" spans="1:19" s="158" customFormat="1" x14ac:dyDescent="0.2">
      <c r="A6760" s="157"/>
      <c r="E6760" s="159"/>
      <c r="F6760" s="159"/>
      <c r="G6760" s="160"/>
      <c r="H6760" s="159"/>
      <c r="I6760" s="159"/>
      <c r="K6760" s="161"/>
      <c r="S6760" s="157"/>
    </row>
    <row r="6761" spans="1:19" s="158" customFormat="1" x14ac:dyDescent="0.2">
      <c r="A6761" s="157"/>
      <c r="E6761" s="159"/>
      <c r="F6761" s="159"/>
      <c r="G6761" s="160"/>
      <c r="H6761" s="159"/>
      <c r="I6761" s="159"/>
      <c r="K6761" s="161"/>
      <c r="S6761" s="157"/>
    </row>
    <row r="6762" spans="1:19" s="158" customFormat="1" x14ac:dyDescent="0.2">
      <c r="A6762" s="157"/>
      <c r="E6762" s="159"/>
      <c r="F6762" s="159"/>
      <c r="G6762" s="160"/>
      <c r="H6762" s="159"/>
      <c r="I6762" s="159"/>
      <c r="K6762" s="161"/>
      <c r="S6762" s="157"/>
    </row>
    <row r="6763" spans="1:19" s="158" customFormat="1" x14ac:dyDescent="0.2">
      <c r="A6763" s="157"/>
      <c r="E6763" s="159"/>
      <c r="F6763" s="159"/>
      <c r="G6763" s="160"/>
      <c r="H6763" s="159"/>
      <c r="I6763" s="159"/>
      <c r="K6763" s="161"/>
      <c r="S6763" s="157"/>
    </row>
    <row r="6764" spans="1:19" s="158" customFormat="1" x14ac:dyDescent="0.2">
      <c r="A6764" s="157"/>
      <c r="E6764" s="159"/>
      <c r="F6764" s="159"/>
      <c r="G6764" s="160"/>
      <c r="H6764" s="159"/>
      <c r="I6764" s="159"/>
      <c r="K6764" s="161"/>
      <c r="S6764" s="157"/>
    </row>
    <row r="6765" spans="1:19" s="158" customFormat="1" x14ac:dyDescent="0.2">
      <c r="A6765" s="157"/>
      <c r="E6765" s="159"/>
      <c r="F6765" s="159"/>
      <c r="G6765" s="160"/>
      <c r="H6765" s="159"/>
      <c r="I6765" s="159"/>
      <c r="K6765" s="161"/>
      <c r="S6765" s="157"/>
    </row>
    <row r="6766" spans="1:19" s="158" customFormat="1" x14ac:dyDescent="0.2">
      <c r="A6766" s="157"/>
      <c r="E6766" s="159"/>
      <c r="F6766" s="159"/>
      <c r="G6766" s="160"/>
      <c r="H6766" s="159"/>
      <c r="I6766" s="159"/>
      <c r="K6766" s="161"/>
      <c r="S6766" s="157"/>
    </row>
    <row r="6767" spans="1:19" s="158" customFormat="1" x14ac:dyDescent="0.2">
      <c r="A6767" s="157"/>
      <c r="E6767" s="159"/>
      <c r="F6767" s="159"/>
      <c r="G6767" s="160"/>
      <c r="H6767" s="159"/>
      <c r="I6767" s="159"/>
      <c r="K6767" s="161"/>
      <c r="S6767" s="157"/>
    </row>
    <row r="6768" spans="1:19" s="158" customFormat="1" x14ac:dyDescent="0.2">
      <c r="A6768" s="157"/>
      <c r="E6768" s="159"/>
      <c r="F6768" s="159"/>
      <c r="G6768" s="160"/>
      <c r="H6768" s="159"/>
      <c r="I6768" s="159"/>
      <c r="K6768" s="161"/>
      <c r="S6768" s="157"/>
    </row>
    <row r="6769" spans="1:19" s="158" customFormat="1" x14ac:dyDescent="0.2">
      <c r="A6769" s="157"/>
      <c r="E6769" s="159"/>
      <c r="F6769" s="159"/>
      <c r="G6769" s="160"/>
      <c r="H6769" s="159"/>
      <c r="I6769" s="159"/>
      <c r="K6769" s="161"/>
      <c r="S6769" s="157"/>
    </row>
    <row r="6770" spans="1:19" s="158" customFormat="1" x14ac:dyDescent="0.2">
      <c r="A6770" s="157"/>
      <c r="E6770" s="159"/>
      <c r="F6770" s="159"/>
      <c r="G6770" s="160"/>
      <c r="H6770" s="159"/>
      <c r="I6770" s="159"/>
      <c r="K6770" s="161"/>
      <c r="S6770" s="157"/>
    </row>
    <row r="6771" spans="1:19" s="158" customFormat="1" x14ac:dyDescent="0.2">
      <c r="A6771" s="157"/>
      <c r="E6771" s="159"/>
      <c r="F6771" s="159"/>
      <c r="G6771" s="160"/>
      <c r="H6771" s="159"/>
      <c r="I6771" s="159"/>
      <c r="K6771" s="161"/>
      <c r="S6771" s="157"/>
    </row>
    <row r="6772" spans="1:19" s="158" customFormat="1" x14ac:dyDescent="0.2">
      <c r="A6772" s="157"/>
      <c r="E6772" s="159"/>
      <c r="F6772" s="159"/>
      <c r="G6772" s="160"/>
      <c r="H6772" s="159"/>
      <c r="I6772" s="159"/>
      <c r="K6772" s="161"/>
      <c r="S6772" s="157"/>
    </row>
    <row r="6773" spans="1:19" s="158" customFormat="1" x14ac:dyDescent="0.2">
      <c r="A6773" s="157"/>
      <c r="E6773" s="159"/>
      <c r="F6773" s="159"/>
      <c r="G6773" s="160"/>
      <c r="H6773" s="159"/>
      <c r="I6773" s="159"/>
      <c r="K6773" s="161"/>
      <c r="S6773" s="157"/>
    </row>
    <row r="6774" spans="1:19" s="158" customFormat="1" x14ac:dyDescent="0.2">
      <c r="A6774" s="157"/>
      <c r="E6774" s="159"/>
      <c r="F6774" s="159"/>
      <c r="G6774" s="160"/>
      <c r="H6774" s="159"/>
      <c r="I6774" s="159"/>
      <c r="K6774" s="161"/>
      <c r="S6774" s="157"/>
    </row>
    <row r="6775" spans="1:19" s="158" customFormat="1" x14ac:dyDescent="0.2">
      <c r="A6775" s="157"/>
      <c r="E6775" s="159"/>
      <c r="F6775" s="159"/>
      <c r="G6775" s="160"/>
      <c r="H6775" s="159"/>
      <c r="I6775" s="159"/>
      <c r="K6775" s="161"/>
      <c r="S6775" s="157"/>
    </row>
    <row r="6776" spans="1:19" s="158" customFormat="1" x14ac:dyDescent="0.2">
      <c r="A6776" s="157"/>
      <c r="E6776" s="159"/>
      <c r="F6776" s="159"/>
      <c r="G6776" s="160"/>
      <c r="H6776" s="159"/>
      <c r="I6776" s="159"/>
      <c r="K6776" s="161"/>
      <c r="S6776" s="157"/>
    </row>
    <row r="6777" spans="1:19" s="158" customFormat="1" x14ac:dyDescent="0.2">
      <c r="A6777" s="157"/>
      <c r="E6777" s="159"/>
      <c r="F6777" s="159"/>
      <c r="G6777" s="160"/>
      <c r="H6777" s="159"/>
      <c r="I6777" s="159"/>
      <c r="K6777" s="161"/>
      <c r="S6777" s="157"/>
    </row>
    <row r="6778" spans="1:19" s="158" customFormat="1" x14ac:dyDescent="0.2">
      <c r="A6778" s="157"/>
      <c r="E6778" s="159"/>
      <c r="F6778" s="159"/>
      <c r="G6778" s="160"/>
      <c r="H6778" s="159"/>
      <c r="I6778" s="159"/>
      <c r="K6778" s="161"/>
      <c r="S6778" s="157"/>
    </row>
    <row r="6779" spans="1:19" s="158" customFormat="1" x14ac:dyDescent="0.2">
      <c r="A6779" s="157"/>
      <c r="E6779" s="159"/>
      <c r="F6779" s="159"/>
      <c r="G6779" s="160"/>
      <c r="H6779" s="159"/>
      <c r="I6779" s="159"/>
      <c r="K6779" s="161"/>
      <c r="S6779" s="157"/>
    </row>
    <row r="6780" spans="1:19" s="158" customFormat="1" x14ac:dyDescent="0.2">
      <c r="A6780" s="157"/>
      <c r="E6780" s="159"/>
      <c r="F6780" s="159"/>
      <c r="G6780" s="160"/>
      <c r="H6780" s="159"/>
      <c r="I6780" s="159"/>
      <c r="K6780" s="161"/>
      <c r="S6780" s="157"/>
    </row>
    <row r="6781" spans="1:19" s="158" customFormat="1" x14ac:dyDescent="0.2">
      <c r="A6781" s="157"/>
      <c r="E6781" s="159"/>
      <c r="F6781" s="159"/>
      <c r="G6781" s="160"/>
      <c r="H6781" s="159"/>
      <c r="I6781" s="159"/>
      <c r="K6781" s="161"/>
      <c r="S6781" s="157"/>
    </row>
    <row r="6782" spans="1:19" s="158" customFormat="1" x14ac:dyDescent="0.2">
      <c r="A6782" s="157"/>
      <c r="E6782" s="159"/>
      <c r="F6782" s="159"/>
      <c r="G6782" s="160"/>
      <c r="H6782" s="159"/>
      <c r="I6782" s="159"/>
      <c r="K6782" s="161"/>
      <c r="S6782" s="157"/>
    </row>
    <row r="6783" spans="1:19" s="158" customFormat="1" x14ac:dyDescent="0.2">
      <c r="A6783" s="157"/>
      <c r="E6783" s="159"/>
      <c r="F6783" s="159"/>
      <c r="G6783" s="160"/>
      <c r="H6783" s="159"/>
      <c r="I6783" s="159"/>
      <c r="K6783" s="161"/>
      <c r="S6783" s="157"/>
    </row>
    <row r="6784" spans="1:19" s="158" customFormat="1" x14ac:dyDescent="0.2">
      <c r="A6784" s="157"/>
      <c r="E6784" s="159"/>
      <c r="F6784" s="159"/>
      <c r="G6784" s="160"/>
      <c r="H6784" s="159"/>
      <c r="I6784" s="159"/>
      <c r="K6784" s="161"/>
      <c r="S6784" s="157"/>
    </row>
    <row r="6785" spans="1:19" s="158" customFormat="1" x14ac:dyDescent="0.2">
      <c r="A6785" s="157"/>
      <c r="E6785" s="159"/>
      <c r="F6785" s="159"/>
      <c r="G6785" s="160"/>
      <c r="H6785" s="159"/>
      <c r="I6785" s="159"/>
      <c r="K6785" s="161"/>
      <c r="S6785" s="157"/>
    </row>
    <row r="6786" spans="1:19" s="158" customFormat="1" x14ac:dyDescent="0.2">
      <c r="A6786" s="157"/>
      <c r="E6786" s="159"/>
      <c r="F6786" s="159"/>
      <c r="G6786" s="160"/>
      <c r="H6786" s="159"/>
      <c r="I6786" s="159"/>
      <c r="K6786" s="161"/>
      <c r="S6786" s="157"/>
    </row>
    <row r="6787" spans="1:19" s="158" customFormat="1" x14ac:dyDescent="0.2">
      <c r="A6787" s="157"/>
      <c r="E6787" s="159"/>
      <c r="F6787" s="159"/>
      <c r="G6787" s="160"/>
      <c r="H6787" s="159"/>
      <c r="I6787" s="159"/>
      <c r="K6787" s="161"/>
      <c r="S6787" s="157"/>
    </row>
    <row r="6788" spans="1:19" s="158" customFormat="1" x14ac:dyDescent="0.2">
      <c r="A6788" s="157"/>
      <c r="E6788" s="159"/>
      <c r="F6788" s="159"/>
      <c r="G6788" s="160"/>
      <c r="H6788" s="159"/>
      <c r="I6788" s="159"/>
      <c r="K6788" s="161"/>
      <c r="S6788" s="157"/>
    </row>
    <row r="6789" spans="1:19" s="158" customFormat="1" x14ac:dyDescent="0.2">
      <c r="A6789" s="157"/>
      <c r="E6789" s="159"/>
      <c r="F6789" s="159"/>
      <c r="G6789" s="160"/>
      <c r="H6789" s="159"/>
      <c r="I6789" s="159"/>
      <c r="K6789" s="161"/>
      <c r="S6789" s="157"/>
    </row>
    <row r="6790" spans="1:19" s="158" customFormat="1" x14ac:dyDescent="0.2">
      <c r="A6790" s="157"/>
      <c r="E6790" s="159"/>
      <c r="F6790" s="159"/>
      <c r="G6790" s="160"/>
      <c r="H6790" s="159"/>
      <c r="I6790" s="159"/>
      <c r="K6790" s="161"/>
      <c r="S6790" s="157"/>
    </row>
    <row r="6791" spans="1:19" s="158" customFormat="1" x14ac:dyDescent="0.2">
      <c r="A6791" s="157"/>
      <c r="E6791" s="159"/>
      <c r="F6791" s="159"/>
      <c r="G6791" s="160"/>
      <c r="H6791" s="159"/>
      <c r="I6791" s="159"/>
      <c r="K6791" s="161"/>
      <c r="S6791" s="157"/>
    </row>
    <row r="6792" spans="1:19" s="158" customFormat="1" x14ac:dyDescent="0.2">
      <c r="A6792" s="157"/>
      <c r="E6792" s="159"/>
      <c r="F6792" s="159"/>
      <c r="G6792" s="160"/>
      <c r="H6792" s="159"/>
      <c r="I6792" s="159"/>
      <c r="K6792" s="161"/>
      <c r="S6792" s="157"/>
    </row>
    <row r="6793" spans="1:19" s="158" customFormat="1" x14ac:dyDescent="0.2">
      <c r="A6793" s="157"/>
      <c r="E6793" s="159"/>
      <c r="F6793" s="159"/>
      <c r="G6793" s="160"/>
      <c r="H6793" s="159"/>
      <c r="I6793" s="159"/>
      <c r="K6793" s="161"/>
      <c r="S6793" s="157"/>
    </row>
    <row r="6794" spans="1:19" s="158" customFormat="1" x14ac:dyDescent="0.2">
      <c r="A6794" s="157"/>
      <c r="E6794" s="159"/>
      <c r="F6794" s="159"/>
      <c r="G6794" s="160"/>
      <c r="H6794" s="159"/>
      <c r="I6794" s="159"/>
      <c r="K6794" s="161"/>
      <c r="S6794" s="157"/>
    </row>
    <row r="6795" spans="1:19" s="158" customFormat="1" x14ac:dyDescent="0.2">
      <c r="A6795" s="157"/>
      <c r="E6795" s="159"/>
      <c r="F6795" s="159"/>
      <c r="G6795" s="160"/>
      <c r="H6795" s="159"/>
      <c r="I6795" s="159"/>
      <c r="K6795" s="161"/>
      <c r="S6795" s="157"/>
    </row>
    <row r="6796" spans="1:19" s="158" customFormat="1" x14ac:dyDescent="0.2">
      <c r="A6796" s="157"/>
      <c r="E6796" s="159"/>
      <c r="F6796" s="159"/>
      <c r="G6796" s="160"/>
      <c r="H6796" s="159"/>
      <c r="I6796" s="159"/>
      <c r="K6796" s="161"/>
      <c r="S6796" s="157"/>
    </row>
    <row r="6797" spans="1:19" s="158" customFormat="1" x14ac:dyDescent="0.2">
      <c r="A6797" s="157"/>
      <c r="E6797" s="159"/>
      <c r="F6797" s="159"/>
      <c r="G6797" s="160"/>
      <c r="H6797" s="159"/>
      <c r="I6797" s="159"/>
      <c r="K6797" s="161"/>
      <c r="S6797" s="157"/>
    </row>
    <row r="6798" spans="1:19" s="158" customFormat="1" x14ac:dyDescent="0.2">
      <c r="A6798" s="157"/>
      <c r="E6798" s="159"/>
      <c r="F6798" s="159"/>
      <c r="G6798" s="160"/>
      <c r="H6798" s="159"/>
      <c r="I6798" s="159"/>
      <c r="K6798" s="161"/>
      <c r="S6798" s="157"/>
    </row>
    <row r="6799" spans="1:19" s="158" customFormat="1" x14ac:dyDescent="0.2">
      <c r="A6799" s="157"/>
      <c r="E6799" s="159"/>
      <c r="F6799" s="159"/>
      <c r="G6799" s="160"/>
      <c r="H6799" s="159"/>
      <c r="I6799" s="159"/>
      <c r="K6799" s="161"/>
      <c r="S6799" s="157"/>
    </row>
    <row r="6800" spans="1:19" s="158" customFormat="1" x14ac:dyDescent="0.2">
      <c r="A6800" s="157"/>
      <c r="E6800" s="159"/>
      <c r="F6800" s="159"/>
      <c r="G6800" s="160"/>
      <c r="H6800" s="159"/>
      <c r="I6800" s="159"/>
      <c r="K6800" s="161"/>
      <c r="S6800" s="157"/>
    </row>
    <row r="6801" spans="1:19" s="158" customFormat="1" x14ac:dyDescent="0.2">
      <c r="A6801" s="157"/>
      <c r="E6801" s="159"/>
      <c r="F6801" s="159"/>
      <c r="G6801" s="160"/>
      <c r="H6801" s="159"/>
      <c r="I6801" s="159"/>
      <c r="K6801" s="161"/>
      <c r="S6801" s="157"/>
    </row>
    <row r="6802" spans="1:19" s="158" customFormat="1" x14ac:dyDescent="0.2">
      <c r="A6802" s="157"/>
      <c r="E6802" s="159"/>
      <c r="F6802" s="159"/>
      <c r="G6802" s="160"/>
      <c r="H6802" s="159"/>
      <c r="I6802" s="159"/>
      <c r="K6802" s="161"/>
      <c r="S6802" s="157"/>
    </row>
    <row r="6803" spans="1:19" s="158" customFormat="1" x14ac:dyDescent="0.2">
      <c r="A6803" s="157"/>
      <c r="E6803" s="159"/>
      <c r="F6803" s="159"/>
      <c r="G6803" s="160"/>
      <c r="H6803" s="159"/>
      <c r="I6803" s="159"/>
      <c r="K6803" s="161"/>
      <c r="S6803" s="157"/>
    </row>
    <row r="6804" spans="1:19" s="158" customFormat="1" x14ac:dyDescent="0.2">
      <c r="A6804" s="157"/>
      <c r="E6804" s="159"/>
      <c r="F6804" s="159"/>
      <c r="G6804" s="160"/>
      <c r="H6804" s="159"/>
      <c r="I6804" s="159"/>
      <c r="K6804" s="161"/>
      <c r="S6804" s="157"/>
    </row>
    <row r="6805" spans="1:19" s="158" customFormat="1" x14ac:dyDescent="0.2">
      <c r="A6805" s="157"/>
      <c r="E6805" s="159"/>
      <c r="F6805" s="159"/>
      <c r="G6805" s="160"/>
      <c r="H6805" s="159"/>
      <c r="I6805" s="159"/>
      <c r="K6805" s="161"/>
      <c r="S6805" s="157"/>
    </row>
    <row r="6806" spans="1:19" s="158" customFormat="1" x14ac:dyDescent="0.2">
      <c r="A6806" s="157"/>
      <c r="E6806" s="159"/>
      <c r="F6806" s="159"/>
      <c r="G6806" s="160"/>
      <c r="H6806" s="159"/>
      <c r="I6806" s="159"/>
      <c r="K6806" s="161"/>
      <c r="S6806" s="157"/>
    </row>
    <row r="6807" spans="1:19" s="158" customFormat="1" x14ac:dyDescent="0.2">
      <c r="A6807" s="157"/>
      <c r="E6807" s="159"/>
      <c r="F6807" s="159"/>
      <c r="G6807" s="160"/>
      <c r="H6807" s="159"/>
      <c r="I6807" s="159"/>
      <c r="K6807" s="161"/>
      <c r="S6807" s="157"/>
    </row>
    <row r="6808" spans="1:19" s="158" customFormat="1" x14ac:dyDescent="0.2">
      <c r="A6808" s="157"/>
      <c r="E6808" s="159"/>
      <c r="F6808" s="159"/>
      <c r="G6808" s="160"/>
      <c r="H6808" s="159"/>
      <c r="I6808" s="159"/>
      <c r="K6808" s="161"/>
      <c r="S6808" s="157"/>
    </row>
    <row r="6809" spans="1:19" s="158" customFormat="1" x14ac:dyDescent="0.2">
      <c r="A6809" s="157"/>
      <c r="E6809" s="159"/>
      <c r="F6809" s="159"/>
      <c r="G6809" s="160"/>
      <c r="H6809" s="159"/>
      <c r="I6809" s="159"/>
      <c r="K6809" s="161"/>
      <c r="S6809" s="157"/>
    </row>
    <row r="6810" spans="1:19" s="158" customFormat="1" x14ac:dyDescent="0.2">
      <c r="A6810" s="157"/>
      <c r="E6810" s="159"/>
      <c r="F6810" s="159"/>
      <c r="G6810" s="160"/>
      <c r="H6810" s="159"/>
      <c r="I6810" s="159"/>
      <c r="K6810" s="161"/>
      <c r="S6810" s="157"/>
    </row>
    <row r="6811" spans="1:19" s="158" customFormat="1" x14ac:dyDescent="0.2">
      <c r="A6811" s="157"/>
      <c r="E6811" s="159"/>
      <c r="F6811" s="159"/>
      <c r="G6811" s="160"/>
      <c r="H6811" s="159"/>
      <c r="I6811" s="159"/>
      <c r="K6811" s="161"/>
      <c r="S6811" s="157"/>
    </row>
    <row r="6812" spans="1:19" s="158" customFormat="1" x14ac:dyDescent="0.2">
      <c r="A6812" s="157"/>
      <c r="E6812" s="159"/>
      <c r="F6812" s="159"/>
      <c r="G6812" s="160"/>
      <c r="H6812" s="159"/>
      <c r="I6812" s="159"/>
      <c r="K6812" s="161"/>
      <c r="S6812" s="157"/>
    </row>
    <row r="6813" spans="1:19" s="158" customFormat="1" x14ac:dyDescent="0.2">
      <c r="A6813" s="157"/>
      <c r="E6813" s="159"/>
      <c r="F6813" s="159"/>
      <c r="G6813" s="160"/>
      <c r="H6813" s="159"/>
      <c r="I6813" s="159"/>
      <c r="K6813" s="161"/>
      <c r="S6813" s="157"/>
    </row>
    <row r="6814" spans="1:19" s="158" customFormat="1" x14ac:dyDescent="0.2">
      <c r="A6814" s="157"/>
      <c r="E6814" s="159"/>
      <c r="F6814" s="159"/>
      <c r="G6814" s="160"/>
      <c r="H6814" s="159"/>
      <c r="I6814" s="159"/>
      <c r="K6814" s="161"/>
      <c r="S6814" s="157"/>
    </row>
    <row r="6815" spans="1:19" s="158" customFormat="1" x14ac:dyDescent="0.2">
      <c r="A6815" s="157"/>
      <c r="E6815" s="159"/>
      <c r="F6815" s="159"/>
      <c r="G6815" s="160"/>
      <c r="H6815" s="159"/>
      <c r="I6815" s="159"/>
      <c r="K6815" s="161"/>
      <c r="S6815" s="157"/>
    </row>
    <row r="6816" spans="1:19" s="158" customFormat="1" x14ac:dyDescent="0.2">
      <c r="A6816" s="157"/>
      <c r="E6816" s="159"/>
      <c r="F6816" s="159"/>
      <c r="G6816" s="160"/>
      <c r="H6816" s="159"/>
      <c r="I6816" s="159"/>
      <c r="K6816" s="161"/>
      <c r="S6816" s="157"/>
    </row>
    <row r="6817" spans="1:19" s="158" customFormat="1" x14ac:dyDescent="0.2">
      <c r="A6817" s="157"/>
      <c r="E6817" s="159"/>
      <c r="F6817" s="159"/>
      <c r="G6817" s="160"/>
      <c r="H6817" s="159"/>
      <c r="I6817" s="159"/>
      <c r="K6817" s="161"/>
      <c r="S6817" s="157"/>
    </row>
    <row r="6818" spans="1:19" s="158" customFormat="1" x14ac:dyDescent="0.2">
      <c r="A6818" s="157"/>
      <c r="E6818" s="159"/>
      <c r="F6818" s="159"/>
      <c r="G6818" s="160"/>
      <c r="H6818" s="159"/>
      <c r="I6818" s="159"/>
      <c r="K6818" s="161"/>
      <c r="S6818" s="157"/>
    </row>
    <row r="6819" spans="1:19" s="158" customFormat="1" x14ac:dyDescent="0.2">
      <c r="A6819" s="157"/>
      <c r="E6819" s="159"/>
      <c r="F6819" s="159"/>
      <c r="G6819" s="160"/>
      <c r="H6819" s="159"/>
      <c r="I6819" s="159"/>
      <c r="K6819" s="161"/>
      <c r="S6819" s="157"/>
    </row>
    <row r="6820" spans="1:19" s="158" customFormat="1" x14ac:dyDescent="0.2">
      <c r="A6820" s="157"/>
      <c r="E6820" s="159"/>
      <c r="F6820" s="159"/>
      <c r="G6820" s="160"/>
      <c r="H6820" s="159"/>
      <c r="I6820" s="159"/>
      <c r="K6820" s="161"/>
      <c r="S6820" s="157"/>
    </row>
    <row r="6821" spans="1:19" s="158" customFormat="1" x14ac:dyDescent="0.2">
      <c r="A6821" s="157"/>
      <c r="E6821" s="159"/>
      <c r="F6821" s="159"/>
      <c r="G6821" s="160"/>
      <c r="H6821" s="159"/>
      <c r="I6821" s="159"/>
      <c r="K6821" s="161"/>
      <c r="S6821" s="157"/>
    </row>
    <row r="6822" spans="1:19" s="158" customFormat="1" x14ac:dyDescent="0.2">
      <c r="A6822" s="157"/>
      <c r="E6822" s="159"/>
      <c r="F6822" s="159"/>
      <c r="G6822" s="160"/>
      <c r="H6822" s="159"/>
      <c r="I6822" s="159"/>
      <c r="K6822" s="161"/>
      <c r="S6822" s="157"/>
    </row>
    <row r="6823" spans="1:19" s="158" customFormat="1" x14ac:dyDescent="0.2">
      <c r="A6823" s="157"/>
      <c r="E6823" s="159"/>
      <c r="F6823" s="159"/>
      <c r="G6823" s="160"/>
      <c r="H6823" s="159"/>
      <c r="I6823" s="159"/>
      <c r="K6823" s="161"/>
      <c r="S6823" s="157"/>
    </row>
    <row r="6824" spans="1:19" s="158" customFormat="1" x14ac:dyDescent="0.2">
      <c r="A6824" s="157"/>
      <c r="E6824" s="159"/>
      <c r="F6824" s="159"/>
      <c r="G6824" s="160"/>
      <c r="H6824" s="159"/>
      <c r="I6824" s="159"/>
      <c r="K6824" s="161"/>
      <c r="S6824" s="157"/>
    </row>
    <row r="6825" spans="1:19" s="158" customFormat="1" x14ac:dyDescent="0.2">
      <c r="A6825" s="157"/>
      <c r="E6825" s="159"/>
      <c r="F6825" s="159"/>
      <c r="G6825" s="160"/>
      <c r="H6825" s="159"/>
      <c r="I6825" s="159"/>
      <c r="K6825" s="161"/>
      <c r="S6825" s="157"/>
    </row>
    <row r="6826" spans="1:19" s="158" customFormat="1" x14ac:dyDescent="0.2">
      <c r="A6826" s="157"/>
      <c r="E6826" s="159"/>
      <c r="F6826" s="159"/>
      <c r="G6826" s="160"/>
      <c r="H6826" s="159"/>
      <c r="I6826" s="159"/>
      <c r="K6826" s="161"/>
      <c r="S6826" s="157"/>
    </row>
    <row r="6827" spans="1:19" s="158" customFormat="1" x14ac:dyDescent="0.2">
      <c r="A6827" s="157"/>
      <c r="E6827" s="159"/>
      <c r="F6827" s="159"/>
      <c r="G6827" s="160"/>
      <c r="H6827" s="159"/>
      <c r="I6827" s="159"/>
      <c r="K6827" s="161"/>
      <c r="S6827" s="157"/>
    </row>
    <row r="6828" spans="1:19" s="158" customFormat="1" x14ac:dyDescent="0.2">
      <c r="A6828" s="157"/>
      <c r="E6828" s="159"/>
      <c r="F6828" s="159"/>
      <c r="G6828" s="160"/>
      <c r="H6828" s="159"/>
      <c r="I6828" s="159"/>
      <c r="K6828" s="161"/>
      <c r="S6828" s="157"/>
    </row>
    <row r="6829" spans="1:19" s="158" customFormat="1" x14ac:dyDescent="0.2">
      <c r="A6829" s="157"/>
      <c r="E6829" s="159"/>
      <c r="F6829" s="159"/>
      <c r="G6829" s="160"/>
      <c r="H6829" s="159"/>
      <c r="I6829" s="159"/>
      <c r="K6829" s="161"/>
      <c r="S6829" s="157"/>
    </row>
    <row r="6830" spans="1:19" s="158" customFormat="1" x14ac:dyDescent="0.2">
      <c r="A6830" s="157"/>
      <c r="E6830" s="159"/>
      <c r="F6830" s="159"/>
      <c r="G6830" s="160"/>
      <c r="H6830" s="159"/>
      <c r="I6830" s="159"/>
      <c r="K6830" s="161"/>
      <c r="S6830" s="157"/>
    </row>
    <row r="6831" spans="1:19" s="158" customFormat="1" x14ac:dyDescent="0.2">
      <c r="A6831" s="157"/>
      <c r="E6831" s="159"/>
      <c r="F6831" s="159"/>
      <c r="G6831" s="160"/>
      <c r="H6831" s="159"/>
      <c r="I6831" s="159"/>
      <c r="K6831" s="161"/>
      <c r="S6831" s="157"/>
    </row>
    <row r="6832" spans="1:19" s="158" customFormat="1" x14ac:dyDescent="0.2">
      <c r="A6832" s="157"/>
      <c r="E6832" s="159"/>
      <c r="F6832" s="159"/>
      <c r="G6832" s="160"/>
      <c r="H6832" s="159"/>
      <c r="I6832" s="159"/>
      <c r="K6832" s="161"/>
      <c r="S6832" s="157"/>
    </row>
    <row r="6833" spans="1:19" s="158" customFormat="1" x14ac:dyDescent="0.2">
      <c r="A6833" s="157"/>
      <c r="E6833" s="159"/>
      <c r="F6833" s="159"/>
      <c r="G6833" s="160"/>
      <c r="H6833" s="159"/>
      <c r="I6833" s="159"/>
      <c r="K6833" s="161"/>
      <c r="S6833" s="157"/>
    </row>
    <row r="6834" spans="1:19" s="158" customFormat="1" x14ac:dyDescent="0.2">
      <c r="A6834" s="157"/>
      <c r="E6834" s="159"/>
      <c r="F6834" s="159"/>
      <c r="G6834" s="160"/>
      <c r="H6834" s="159"/>
      <c r="I6834" s="159"/>
      <c r="K6834" s="161"/>
      <c r="S6834" s="157"/>
    </row>
    <row r="6835" spans="1:19" s="158" customFormat="1" x14ac:dyDescent="0.2">
      <c r="A6835" s="157"/>
      <c r="E6835" s="159"/>
      <c r="F6835" s="159"/>
      <c r="G6835" s="160"/>
      <c r="H6835" s="159"/>
      <c r="I6835" s="159"/>
      <c r="K6835" s="161"/>
      <c r="S6835" s="157"/>
    </row>
    <row r="6836" spans="1:19" s="158" customFormat="1" x14ac:dyDescent="0.2">
      <c r="A6836" s="157"/>
      <c r="E6836" s="159"/>
      <c r="F6836" s="159"/>
      <c r="G6836" s="160"/>
      <c r="H6836" s="159"/>
      <c r="I6836" s="159"/>
      <c r="K6836" s="161"/>
      <c r="S6836" s="157"/>
    </row>
    <row r="6837" spans="1:19" s="158" customFormat="1" x14ac:dyDescent="0.2">
      <c r="A6837" s="157"/>
      <c r="E6837" s="159"/>
      <c r="F6837" s="159"/>
      <c r="G6837" s="160"/>
      <c r="H6837" s="159"/>
      <c r="I6837" s="159"/>
      <c r="K6837" s="161"/>
      <c r="S6837" s="157"/>
    </row>
    <row r="6838" spans="1:19" s="158" customFormat="1" x14ac:dyDescent="0.2">
      <c r="A6838" s="157"/>
      <c r="E6838" s="159"/>
      <c r="F6838" s="159"/>
      <c r="G6838" s="160"/>
      <c r="H6838" s="159"/>
      <c r="I6838" s="159"/>
      <c r="K6838" s="161"/>
      <c r="S6838" s="157"/>
    </row>
    <row r="6839" spans="1:19" s="158" customFormat="1" x14ac:dyDescent="0.2">
      <c r="A6839" s="157"/>
      <c r="E6839" s="159"/>
      <c r="F6839" s="159"/>
      <c r="G6839" s="160"/>
      <c r="H6839" s="159"/>
      <c r="I6839" s="159"/>
      <c r="K6839" s="161"/>
      <c r="S6839" s="157"/>
    </row>
    <row r="6840" spans="1:19" s="158" customFormat="1" x14ac:dyDescent="0.2">
      <c r="A6840" s="157"/>
      <c r="E6840" s="159"/>
      <c r="F6840" s="159"/>
      <c r="G6840" s="160"/>
      <c r="H6840" s="159"/>
      <c r="I6840" s="159"/>
      <c r="K6840" s="161"/>
      <c r="S6840" s="157"/>
    </row>
    <row r="6841" spans="1:19" s="158" customFormat="1" x14ac:dyDescent="0.2">
      <c r="A6841" s="157"/>
      <c r="E6841" s="159"/>
      <c r="F6841" s="159"/>
      <c r="G6841" s="160"/>
      <c r="H6841" s="159"/>
      <c r="I6841" s="159"/>
      <c r="K6841" s="161"/>
      <c r="S6841" s="157"/>
    </row>
    <row r="6842" spans="1:19" s="158" customFormat="1" x14ac:dyDescent="0.2">
      <c r="A6842" s="157"/>
      <c r="E6842" s="159"/>
      <c r="F6842" s="159"/>
      <c r="G6842" s="160"/>
      <c r="H6842" s="159"/>
      <c r="I6842" s="159"/>
      <c r="K6842" s="161"/>
      <c r="S6842" s="157"/>
    </row>
    <row r="6843" spans="1:19" s="158" customFormat="1" x14ac:dyDescent="0.2">
      <c r="A6843" s="157"/>
      <c r="E6843" s="159"/>
      <c r="F6843" s="159"/>
      <c r="G6843" s="160"/>
      <c r="H6843" s="159"/>
      <c r="I6843" s="159"/>
      <c r="K6843" s="161"/>
      <c r="S6843" s="157"/>
    </row>
    <row r="6844" spans="1:19" s="158" customFormat="1" x14ac:dyDescent="0.2">
      <c r="A6844" s="157"/>
      <c r="E6844" s="159"/>
      <c r="F6844" s="159"/>
      <c r="G6844" s="160"/>
      <c r="H6844" s="159"/>
      <c r="I6844" s="159"/>
      <c r="K6844" s="161"/>
      <c r="S6844" s="157"/>
    </row>
    <row r="6845" spans="1:19" s="158" customFormat="1" x14ac:dyDescent="0.2">
      <c r="A6845" s="157"/>
      <c r="E6845" s="159"/>
      <c r="F6845" s="159"/>
      <c r="G6845" s="160"/>
      <c r="H6845" s="159"/>
      <c r="I6845" s="159"/>
      <c r="K6845" s="161"/>
      <c r="S6845" s="157"/>
    </row>
    <row r="6846" spans="1:19" s="158" customFormat="1" x14ac:dyDescent="0.2">
      <c r="A6846" s="157"/>
      <c r="E6846" s="159"/>
      <c r="F6846" s="159"/>
      <c r="G6846" s="160"/>
      <c r="H6846" s="159"/>
      <c r="I6846" s="159"/>
      <c r="K6846" s="161"/>
      <c r="S6846" s="157"/>
    </row>
    <row r="6847" spans="1:19" s="158" customFormat="1" x14ac:dyDescent="0.2">
      <c r="A6847" s="157"/>
      <c r="E6847" s="159"/>
      <c r="F6847" s="159"/>
      <c r="G6847" s="160"/>
      <c r="H6847" s="159"/>
      <c r="I6847" s="159"/>
      <c r="K6847" s="161"/>
      <c r="S6847" s="157"/>
    </row>
    <row r="6848" spans="1:19" s="158" customFormat="1" x14ac:dyDescent="0.2">
      <c r="A6848" s="157"/>
      <c r="E6848" s="159"/>
      <c r="F6848" s="159"/>
      <c r="G6848" s="160"/>
      <c r="H6848" s="159"/>
      <c r="I6848" s="159"/>
      <c r="K6848" s="161"/>
      <c r="S6848" s="157"/>
    </row>
    <row r="6849" spans="1:19" s="158" customFormat="1" x14ac:dyDescent="0.2">
      <c r="A6849" s="157"/>
      <c r="E6849" s="159"/>
      <c r="F6849" s="159"/>
      <c r="G6849" s="160"/>
      <c r="H6849" s="159"/>
      <c r="I6849" s="159"/>
      <c r="K6849" s="161"/>
      <c r="S6849" s="157"/>
    </row>
    <row r="6850" spans="1:19" s="158" customFormat="1" x14ac:dyDescent="0.2">
      <c r="A6850" s="157"/>
      <c r="E6850" s="159"/>
      <c r="F6850" s="159"/>
      <c r="G6850" s="160"/>
      <c r="H6850" s="159"/>
      <c r="I6850" s="159"/>
      <c r="K6850" s="161"/>
      <c r="S6850" s="157"/>
    </row>
    <row r="6851" spans="1:19" s="158" customFormat="1" x14ac:dyDescent="0.2">
      <c r="A6851" s="157"/>
      <c r="E6851" s="159"/>
      <c r="F6851" s="159"/>
      <c r="G6851" s="160"/>
      <c r="H6851" s="159"/>
      <c r="I6851" s="159"/>
      <c r="K6851" s="161"/>
      <c r="S6851" s="157"/>
    </row>
    <row r="6852" spans="1:19" s="158" customFormat="1" x14ac:dyDescent="0.2">
      <c r="A6852" s="157"/>
      <c r="E6852" s="159"/>
      <c r="F6852" s="159"/>
      <c r="G6852" s="160"/>
      <c r="H6852" s="159"/>
      <c r="I6852" s="159"/>
      <c r="K6852" s="161"/>
      <c r="S6852" s="157"/>
    </row>
    <row r="6853" spans="1:19" s="158" customFormat="1" x14ac:dyDescent="0.2">
      <c r="A6853" s="157"/>
      <c r="E6853" s="159"/>
      <c r="F6853" s="159"/>
      <c r="G6853" s="160"/>
      <c r="H6853" s="159"/>
      <c r="I6853" s="159"/>
      <c r="K6853" s="161"/>
      <c r="S6853" s="157"/>
    </row>
    <row r="6854" spans="1:19" s="158" customFormat="1" x14ac:dyDescent="0.2">
      <c r="A6854" s="157"/>
      <c r="E6854" s="159"/>
      <c r="F6854" s="159"/>
      <c r="G6854" s="160"/>
      <c r="H6854" s="159"/>
      <c r="I6854" s="159"/>
      <c r="K6854" s="161"/>
      <c r="S6854" s="157"/>
    </row>
    <row r="6855" spans="1:19" s="158" customFormat="1" x14ac:dyDescent="0.2">
      <c r="A6855" s="157"/>
      <c r="E6855" s="159"/>
      <c r="F6855" s="159"/>
      <c r="G6855" s="160"/>
      <c r="H6855" s="159"/>
      <c r="I6855" s="159"/>
      <c r="K6855" s="161"/>
      <c r="S6855" s="157"/>
    </row>
    <row r="6856" spans="1:19" s="158" customFormat="1" x14ac:dyDescent="0.2">
      <c r="A6856" s="157"/>
      <c r="E6856" s="159"/>
      <c r="F6856" s="159"/>
      <c r="G6856" s="160"/>
      <c r="H6856" s="159"/>
      <c r="I6856" s="159"/>
      <c r="K6856" s="161"/>
      <c r="S6856" s="157"/>
    </row>
    <row r="6857" spans="1:19" s="158" customFormat="1" x14ac:dyDescent="0.2">
      <c r="A6857" s="157"/>
      <c r="E6857" s="159"/>
      <c r="F6857" s="159"/>
      <c r="G6857" s="160"/>
      <c r="H6857" s="159"/>
      <c r="I6857" s="159"/>
      <c r="K6857" s="161"/>
      <c r="S6857" s="157"/>
    </row>
    <row r="6858" spans="1:19" s="158" customFormat="1" x14ac:dyDescent="0.2">
      <c r="A6858" s="157"/>
      <c r="E6858" s="159"/>
      <c r="F6858" s="159"/>
      <c r="G6858" s="160"/>
      <c r="H6858" s="159"/>
      <c r="I6858" s="159"/>
      <c r="K6858" s="161"/>
      <c r="S6858" s="157"/>
    </row>
    <row r="6859" spans="1:19" s="158" customFormat="1" x14ac:dyDescent="0.2">
      <c r="A6859" s="157"/>
      <c r="E6859" s="159"/>
      <c r="F6859" s="159"/>
      <c r="G6859" s="160"/>
      <c r="H6859" s="159"/>
      <c r="I6859" s="159"/>
      <c r="K6859" s="161"/>
      <c r="S6859" s="157"/>
    </row>
    <row r="6860" spans="1:19" s="158" customFormat="1" x14ac:dyDescent="0.2">
      <c r="A6860" s="157"/>
      <c r="E6860" s="159"/>
      <c r="F6860" s="159"/>
      <c r="G6860" s="160"/>
      <c r="H6860" s="159"/>
      <c r="I6860" s="159"/>
      <c r="K6860" s="161"/>
      <c r="S6860" s="157"/>
    </row>
    <row r="6861" spans="1:19" s="158" customFormat="1" x14ac:dyDescent="0.2">
      <c r="A6861" s="157"/>
      <c r="E6861" s="159"/>
      <c r="F6861" s="159"/>
      <c r="G6861" s="160"/>
      <c r="H6861" s="159"/>
      <c r="I6861" s="159"/>
      <c r="K6861" s="161"/>
      <c r="S6861" s="157"/>
    </row>
    <row r="6862" spans="1:19" s="158" customFormat="1" x14ac:dyDescent="0.2">
      <c r="A6862" s="157"/>
      <c r="E6862" s="159"/>
      <c r="F6862" s="159"/>
      <c r="G6862" s="160"/>
      <c r="H6862" s="159"/>
      <c r="I6862" s="159"/>
      <c r="K6862" s="161"/>
      <c r="S6862" s="157"/>
    </row>
    <row r="6863" spans="1:19" s="158" customFormat="1" x14ac:dyDescent="0.2">
      <c r="A6863" s="157"/>
      <c r="E6863" s="159"/>
      <c r="F6863" s="159"/>
      <c r="G6863" s="160"/>
      <c r="H6863" s="159"/>
      <c r="I6863" s="159"/>
      <c r="K6863" s="161"/>
      <c r="S6863" s="157"/>
    </row>
    <row r="6864" spans="1:19" s="158" customFormat="1" x14ac:dyDescent="0.2">
      <c r="A6864" s="157"/>
      <c r="E6864" s="159"/>
      <c r="F6864" s="159"/>
      <c r="G6864" s="160"/>
      <c r="H6864" s="159"/>
      <c r="I6864" s="159"/>
      <c r="K6864" s="161"/>
      <c r="S6864" s="157"/>
    </row>
    <row r="6865" spans="1:19" s="158" customFormat="1" x14ac:dyDescent="0.2">
      <c r="A6865" s="157"/>
      <c r="E6865" s="159"/>
      <c r="F6865" s="159"/>
      <c r="G6865" s="160"/>
      <c r="H6865" s="159"/>
      <c r="I6865" s="159"/>
      <c r="K6865" s="161"/>
      <c r="S6865" s="157"/>
    </row>
    <row r="6866" spans="1:19" s="158" customFormat="1" x14ac:dyDescent="0.2">
      <c r="A6866" s="157"/>
      <c r="E6866" s="159"/>
      <c r="F6866" s="159"/>
      <c r="G6866" s="160"/>
      <c r="H6866" s="159"/>
      <c r="I6866" s="159"/>
      <c r="K6866" s="161"/>
      <c r="S6866" s="157"/>
    </row>
    <row r="6867" spans="1:19" s="158" customFormat="1" x14ac:dyDescent="0.2">
      <c r="A6867" s="157"/>
      <c r="E6867" s="159"/>
      <c r="F6867" s="159"/>
      <c r="G6867" s="160"/>
      <c r="H6867" s="159"/>
      <c r="I6867" s="159"/>
      <c r="K6867" s="161"/>
      <c r="S6867" s="157"/>
    </row>
    <row r="6868" spans="1:19" s="158" customFormat="1" x14ac:dyDescent="0.2">
      <c r="A6868" s="157"/>
      <c r="E6868" s="159"/>
      <c r="F6868" s="159"/>
      <c r="G6868" s="160"/>
      <c r="H6868" s="159"/>
      <c r="I6868" s="159"/>
      <c r="K6868" s="161"/>
      <c r="S6868" s="157"/>
    </row>
    <row r="6869" spans="1:19" s="158" customFormat="1" x14ac:dyDescent="0.2">
      <c r="A6869" s="157"/>
      <c r="E6869" s="159"/>
      <c r="F6869" s="159"/>
      <c r="G6869" s="160"/>
      <c r="H6869" s="159"/>
      <c r="I6869" s="159"/>
      <c r="K6869" s="161"/>
      <c r="S6869" s="157"/>
    </row>
    <row r="6870" spans="1:19" s="158" customFormat="1" x14ac:dyDescent="0.2">
      <c r="A6870" s="157"/>
      <c r="E6870" s="159"/>
      <c r="F6870" s="159"/>
      <c r="G6870" s="160"/>
      <c r="H6870" s="159"/>
      <c r="I6870" s="159"/>
      <c r="K6870" s="161"/>
      <c r="S6870" s="157"/>
    </row>
    <row r="6871" spans="1:19" s="158" customFormat="1" x14ac:dyDescent="0.2">
      <c r="A6871" s="157"/>
      <c r="E6871" s="159"/>
      <c r="F6871" s="159"/>
      <c r="G6871" s="160"/>
      <c r="H6871" s="159"/>
      <c r="I6871" s="159"/>
      <c r="K6871" s="161"/>
      <c r="S6871" s="157"/>
    </row>
    <row r="6872" spans="1:19" s="158" customFormat="1" x14ac:dyDescent="0.2">
      <c r="A6872" s="157"/>
      <c r="E6872" s="159"/>
      <c r="F6872" s="159"/>
      <c r="G6872" s="160"/>
      <c r="H6872" s="159"/>
      <c r="I6872" s="159"/>
      <c r="K6872" s="161"/>
      <c r="S6872" s="157"/>
    </row>
    <row r="6873" spans="1:19" s="158" customFormat="1" x14ac:dyDescent="0.2">
      <c r="A6873" s="157"/>
      <c r="E6873" s="159"/>
      <c r="F6873" s="159"/>
      <c r="G6873" s="160"/>
      <c r="H6873" s="159"/>
      <c r="I6873" s="159"/>
      <c r="K6873" s="161"/>
      <c r="S6873" s="157"/>
    </row>
    <row r="6874" spans="1:19" s="158" customFormat="1" x14ac:dyDescent="0.2">
      <c r="A6874" s="157"/>
      <c r="E6874" s="159"/>
      <c r="F6874" s="159"/>
      <c r="G6874" s="160"/>
      <c r="H6874" s="159"/>
      <c r="I6874" s="159"/>
      <c r="K6874" s="161"/>
      <c r="S6874" s="157"/>
    </row>
    <row r="6875" spans="1:19" s="158" customFormat="1" x14ac:dyDescent="0.2">
      <c r="A6875" s="157"/>
      <c r="E6875" s="159"/>
      <c r="F6875" s="159"/>
      <c r="G6875" s="160"/>
      <c r="H6875" s="159"/>
      <c r="I6875" s="159"/>
      <c r="K6875" s="161"/>
      <c r="S6875" s="157"/>
    </row>
    <row r="6876" spans="1:19" s="158" customFormat="1" x14ac:dyDescent="0.2">
      <c r="A6876" s="157"/>
      <c r="E6876" s="159"/>
      <c r="F6876" s="159"/>
      <c r="G6876" s="160"/>
      <c r="H6876" s="159"/>
      <c r="I6876" s="159"/>
      <c r="K6876" s="161"/>
      <c r="S6876" s="157"/>
    </row>
    <row r="6877" spans="1:19" s="158" customFormat="1" x14ac:dyDescent="0.2">
      <c r="A6877" s="157"/>
      <c r="E6877" s="159"/>
      <c r="F6877" s="159"/>
      <c r="G6877" s="160"/>
      <c r="H6877" s="159"/>
      <c r="I6877" s="159"/>
      <c r="K6877" s="161"/>
      <c r="S6877" s="157"/>
    </row>
    <row r="6878" spans="1:19" s="158" customFormat="1" x14ac:dyDescent="0.2">
      <c r="A6878" s="157"/>
      <c r="E6878" s="159"/>
      <c r="F6878" s="159"/>
      <c r="G6878" s="160"/>
      <c r="H6878" s="159"/>
      <c r="I6878" s="159"/>
      <c r="K6878" s="161"/>
      <c r="S6878" s="157"/>
    </row>
    <row r="6879" spans="1:19" s="158" customFormat="1" x14ac:dyDescent="0.2">
      <c r="A6879" s="157"/>
      <c r="E6879" s="159"/>
      <c r="F6879" s="159"/>
      <c r="G6879" s="160"/>
      <c r="H6879" s="159"/>
      <c r="I6879" s="159"/>
      <c r="K6879" s="161"/>
      <c r="S6879" s="157"/>
    </row>
    <row r="6880" spans="1:19" s="158" customFormat="1" x14ac:dyDescent="0.2">
      <c r="A6880" s="157"/>
      <c r="E6880" s="159"/>
      <c r="F6880" s="159"/>
      <c r="G6880" s="160"/>
      <c r="H6880" s="159"/>
      <c r="I6880" s="159"/>
      <c r="K6880" s="161"/>
      <c r="S6880" s="157"/>
    </row>
    <row r="6881" spans="1:19" s="158" customFormat="1" x14ac:dyDescent="0.2">
      <c r="A6881" s="157"/>
      <c r="E6881" s="159"/>
      <c r="F6881" s="159"/>
      <c r="G6881" s="160"/>
      <c r="H6881" s="159"/>
      <c r="I6881" s="159"/>
      <c r="K6881" s="161"/>
      <c r="S6881" s="157"/>
    </row>
    <row r="6882" spans="1:19" s="158" customFormat="1" x14ac:dyDescent="0.2">
      <c r="A6882" s="157"/>
      <c r="E6882" s="159"/>
      <c r="F6882" s="159"/>
      <c r="G6882" s="160"/>
      <c r="H6882" s="159"/>
      <c r="I6882" s="159"/>
      <c r="K6882" s="161"/>
      <c r="S6882" s="157"/>
    </row>
    <row r="6883" spans="1:19" s="158" customFormat="1" x14ac:dyDescent="0.2">
      <c r="A6883" s="157"/>
      <c r="E6883" s="159"/>
      <c r="F6883" s="159"/>
      <c r="G6883" s="160"/>
      <c r="H6883" s="159"/>
      <c r="I6883" s="159"/>
      <c r="K6883" s="161"/>
      <c r="S6883" s="157"/>
    </row>
    <row r="6884" spans="1:19" s="158" customFormat="1" x14ac:dyDescent="0.2">
      <c r="A6884" s="157"/>
      <c r="E6884" s="159"/>
      <c r="F6884" s="159"/>
      <c r="G6884" s="160"/>
      <c r="H6884" s="159"/>
      <c r="I6884" s="159"/>
      <c r="K6884" s="161"/>
      <c r="S6884" s="157"/>
    </row>
    <row r="6885" spans="1:19" s="158" customFormat="1" x14ac:dyDescent="0.2">
      <c r="A6885" s="157"/>
      <c r="E6885" s="159"/>
      <c r="F6885" s="159"/>
      <c r="G6885" s="160"/>
      <c r="H6885" s="159"/>
      <c r="I6885" s="159"/>
      <c r="K6885" s="161"/>
      <c r="S6885" s="157"/>
    </row>
    <row r="6886" spans="1:19" s="158" customFormat="1" x14ac:dyDescent="0.2">
      <c r="A6886" s="157"/>
      <c r="E6886" s="159"/>
      <c r="F6886" s="159"/>
      <c r="G6886" s="160"/>
      <c r="H6886" s="159"/>
      <c r="I6886" s="159"/>
      <c r="K6886" s="161"/>
      <c r="S6886" s="157"/>
    </row>
    <row r="6887" spans="1:19" s="158" customFormat="1" x14ac:dyDescent="0.2">
      <c r="A6887" s="157"/>
      <c r="E6887" s="159"/>
      <c r="F6887" s="159"/>
      <c r="G6887" s="160"/>
      <c r="H6887" s="159"/>
      <c r="I6887" s="159"/>
      <c r="K6887" s="161"/>
      <c r="S6887" s="157"/>
    </row>
    <row r="6888" spans="1:19" s="158" customFormat="1" x14ac:dyDescent="0.2">
      <c r="A6888" s="157"/>
      <c r="E6888" s="159"/>
      <c r="F6888" s="159"/>
      <c r="G6888" s="160"/>
      <c r="H6888" s="159"/>
      <c r="I6888" s="159"/>
      <c r="K6888" s="161"/>
      <c r="S6888" s="157"/>
    </row>
    <row r="6889" spans="1:19" s="158" customFormat="1" x14ac:dyDescent="0.2">
      <c r="A6889" s="157"/>
      <c r="E6889" s="159"/>
      <c r="F6889" s="159"/>
      <c r="G6889" s="160"/>
      <c r="H6889" s="159"/>
      <c r="I6889" s="159"/>
      <c r="K6889" s="161"/>
      <c r="S6889" s="157"/>
    </row>
    <row r="6890" spans="1:19" s="158" customFormat="1" x14ac:dyDescent="0.2">
      <c r="A6890" s="157"/>
      <c r="E6890" s="159"/>
      <c r="F6890" s="159"/>
      <c r="G6890" s="160"/>
      <c r="H6890" s="159"/>
      <c r="I6890" s="159"/>
      <c r="K6890" s="161"/>
      <c r="S6890" s="157"/>
    </row>
    <row r="6891" spans="1:19" s="158" customFormat="1" x14ac:dyDescent="0.2">
      <c r="A6891" s="157"/>
      <c r="E6891" s="159"/>
      <c r="F6891" s="159"/>
      <c r="G6891" s="160"/>
      <c r="H6891" s="159"/>
      <c r="I6891" s="159"/>
      <c r="K6891" s="161"/>
      <c r="S6891" s="157"/>
    </row>
    <row r="6892" spans="1:19" s="158" customFormat="1" x14ac:dyDescent="0.2">
      <c r="A6892" s="157"/>
      <c r="E6892" s="159"/>
      <c r="F6892" s="159"/>
      <c r="G6892" s="160"/>
      <c r="H6892" s="159"/>
      <c r="I6892" s="159"/>
      <c r="K6892" s="161"/>
      <c r="S6892" s="157"/>
    </row>
    <row r="6893" spans="1:19" s="158" customFormat="1" x14ac:dyDescent="0.2">
      <c r="A6893" s="157"/>
      <c r="E6893" s="159"/>
      <c r="F6893" s="159"/>
      <c r="G6893" s="160"/>
      <c r="H6893" s="159"/>
      <c r="I6893" s="159"/>
      <c r="K6893" s="161"/>
      <c r="S6893" s="157"/>
    </row>
    <row r="6894" spans="1:19" s="158" customFormat="1" x14ac:dyDescent="0.2">
      <c r="A6894" s="157"/>
      <c r="E6894" s="159"/>
      <c r="F6894" s="159"/>
      <c r="G6894" s="160"/>
      <c r="H6894" s="159"/>
      <c r="I6894" s="159"/>
      <c r="K6894" s="161"/>
      <c r="S6894" s="157"/>
    </row>
    <row r="6895" spans="1:19" s="158" customFormat="1" x14ac:dyDescent="0.2">
      <c r="A6895" s="157"/>
      <c r="E6895" s="159"/>
      <c r="F6895" s="159"/>
      <c r="G6895" s="160"/>
      <c r="H6895" s="159"/>
      <c r="I6895" s="159"/>
      <c r="K6895" s="161"/>
      <c r="S6895" s="157"/>
    </row>
    <row r="6896" spans="1:19" s="158" customFormat="1" x14ac:dyDescent="0.2">
      <c r="A6896" s="157"/>
      <c r="E6896" s="159"/>
      <c r="F6896" s="159"/>
      <c r="G6896" s="160"/>
      <c r="H6896" s="159"/>
      <c r="I6896" s="159"/>
      <c r="K6896" s="161"/>
      <c r="S6896" s="157"/>
    </row>
    <row r="6897" spans="1:19" s="158" customFormat="1" x14ac:dyDescent="0.2">
      <c r="A6897" s="157"/>
      <c r="E6897" s="159"/>
      <c r="F6897" s="159"/>
      <c r="G6897" s="160"/>
      <c r="H6897" s="159"/>
      <c r="I6897" s="159"/>
      <c r="K6897" s="161"/>
      <c r="S6897" s="157"/>
    </row>
    <row r="6898" spans="1:19" s="158" customFormat="1" x14ac:dyDescent="0.2">
      <c r="A6898" s="157"/>
      <c r="E6898" s="159"/>
      <c r="F6898" s="159"/>
      <c r="G6898" s="160"/>
      <c r="H6898" s="159"/>
      <c r="I6898" s="159"/>
      <c r="K6898" s="161"/>
      <c r="S6898" s="157"/>
    </row>
    <row r="6899" spans="1:19" s="158" customFormat="1" x14ac:dyDescent="0.2">
      <c r="A6899" s="157"/>
      <c r="E6899" s="159"/>
      <c r="F6899" s="159"/>
      <c r="G6899" s="160"/>
      <c r="H6899" s="159"/>
      <c r="I6899" s="159"/>
      <c r="K6899" s="161"/>
      <c r="S6899" s="157"/>
    </row>
    <row r="6900" spans="1:19" s="158" customFormat="1" x14ac:dyDescent="0.2">
      <c r="A6900" s="157"/>
      <c r="E6900" s="159"/>
      <c r="F6900" s="159"/>
      <c r="G6900" s="160"/>
      <c r="H6900" s="159"/>
      <c r="I6900" s="159"/>
      <c r="K6900" s="161"/>
      <c r="S6900" s="157"/>
    </row>
    <row r="6901" spans="1:19" s="158" customFormat="1" x14ac:dyDescent="0.2">
      <c r="A6901" s="157"/>
      <c r="E6901" s="159"/>
      <c r="F6901" s="159"/>
      <c r="G6901" s="160"/>
      <c r="H6901" s="159"/>
      <c r="I6901" s="159"/>
      <c r="K6901" s="161"/>
      <c r="S6901" s="157"/>
    </row>
    <row r="6902" spans="1:19" s="158" customFormat="1" x14ac:dyDescent="0.2">
      <c r="A6902" s="157"/>
      <c r="E6902" s="159"/>
      <c r="F6902" s="159"/>
      <c r="G6902" s="160"/>
      <c r="H6902" s="159"/>
      <c r="I6902" s="159"/>
      <c r="K6902" s="161"/>
      <c r="S6902" s="157"/>
    </row>
    <row r="6903" spans="1:19" s="158" customFormat="1" x14ac:dyDescent="0.2">
      <c r="A6903" s="157"/>
      <c r="E6903" s="159"/>
      <c r="F6903" s="159"/>
      <c r="G6903" s="160"/>
      <c r="H6903" s="159"/>
      <c r="I6903" s="159"/>
      <c r="K6903" s="161"/>
      <c r="S6903" s="157"/>
    </row>
    <row r="6904" spans="1:19" s="158" customFormat="1" x14ac:dyDescent="0.2">
      <c r="A6904" s="157"/>
      <c r="E6904" s="159"/>
      <c r="F6904" s="159"/>
      <c r="G6904" s="160"/>
      <c r="H6904" s="159"/>
      <c r="I6904" s="159"/>
      <c r="K6904" s="161"/>
      <c r="S6904" s="157"/>
    </row>
    <row r="6905" spans="1:19" s="158" customFormat="1" x14ac:dyDescent="0.2">
      <c r="A6905" s="157"/>
      <c r="E6905" s="159"/>
      <c r="F6905" s="159"/>
      <c r="G6905" s="160"/>
      <c r="H6905" s="159"/>
      <c r="I6905" s="159"/>
      <c r="K6905" s="161"/>
      <c r="S6905" s="157"/>
    </row>
    <row r="6906" spans="1:19" s="158" customFormat="1" x14ac:dyDescent="0.2">
      <c r="A6906" s="157"/>
      <c r="E6906" s="159"/>
      <c r="F6906" s="159"/>
      <c r="G6906" s="160"/>
      <c r="H6906" s="159"/>
      <c r="I6906" s="159"/>
      <c r="K6906" s="161"/>
      <c r="S6906" s="157"/>
    </row>
    <row r="6907" spans="1:19" s="158" customFormat="1" x14ac:dyDescent="0.2">
      <c r="A6907" s="157"/>
      <c r="E6907" s="159"/>
      <c r="F6907" s="159"/>
      <c r="G6907" s="160"/>
      <c r="H6907" s="159"/>
      <c r="I6907" s="159"/>
      <c r="K6907" s="161"/>
      <c r="S6907" s="157"/>
    </row>
    <row r="6908" spans="1:19" s="158" customFormat="1" x14ac:dyDescent="0.2">
      <c r="A6908" s="157"/>
      <c r="E6908" s="159"/>
      <c r="F6908" s="159"/>
      <c r="G6908" s="160"/>
      <c r="H6908" s="159"/>
      <c r="I6908" s="159"/>
      <c r="K6908" s="161"/>
      <c r="S6908" s="157"/>
    </row>
    <row r="6909" spans="1:19" s="158" customFormat="1" x14ac:dyDescent="0.2">
      <c r="A6909" s="157"/>
      <c r="E6909" s="159"/>
      <c r="F6909" s="159"/>
      <c r="G6909" s="160"/>
      <c r="H6909" s="159"/>
      <c r="I6909" s="159"/>
      <c r="K6909" s="161"/>
      <c r="S6909" s="157"/>
    </row>
    <row r="6910" spans="1:19" s="158" customFormat="1" x14ac:dyDescent="0.2">
      <c r="A6910" s="157"/>
      <c r="E6910" s="159"/>
      <c r="F6910" s="159"/>
      <c r="G6910" s="160"/>
      <c r="H6910" s="159"/>
      <c r="I6910" s="159"/>
      <c r="K6910" s="161"/>
      <c r="S6910" s="157"/>
    </row>
    <row r="6911" spans="1:19" s="158" customFormat="1" x14ac:dyDescent="0.2">
      <c r="A6911" s="157"/>
      <c r="E6911" s="159"/>
      <c r="F6911" s="159"/>
      <c r="G6911" s="160"/>
      <c r="H6911" s="159"/>
      <c r="I6911" s="159"/>
      <c r="K6911" s="161"/>
      <c r="S6911" s="157"/>
    </row>
    <row r="6912" spans="1:19" s="158" customFormat="1" x14ac:dyDescent="0.2">
      <c r="A6912" s="157"/>
      <c r="E6912" s="159"/>
      <c r="F6912" s="159"/>
      <c r="G6912" s="160"/>
      <c r="H6912" s="159"/>
      <c r="I6912" s="159"/>
      <c r="K6912" s="161"/>
      <c r="S6912" s="157"/>
    </row>
    <row r="6913" spans="1:19" s="158" customFormat="1" x14ac:dyDescent="0.2">
      <c r="A6913" s="157"/>
      <c r="E6913" s="159"/>
      <c r="F6913" s="159"/>
      <c r="G6913" s="160"/>
      <c r="H6913" s="159"/>
      <c r="I6913" s="159"/>
      <c r="K6913" s="161"/>
      <c r="S6913" s="157"/>
    </row>
    <row r="6914" spans="1:19" s="158" customFormat="1" x14ac:dyDescent="0.2">
      <c r="A6914" s="157"/>
      <c r="E6914" s="159"/>
      <c r="F6914" s="159"/>
      <c r="G6914" s="160"/>
      <c r="H6914" s="159"/>
      <c r="I6914" s="159"/>
      <c r="K6914" s="161"/>
      <c r="S6914" s="157"/>
    </row>
    <row r="6915" spans="1:19" s="158" customFormat="1" x14ac:dyDescent="0.2">
      <c r="A6915" s="157"/>
      <c r="E6915" s="159"/>
      <c r="F6915" s="159"/>
      <c r="G6915" s="160"/>
      <c r="H6915" s="159"/>
      <c r="I6915" s="159"/>
      <c r="K6915" s="161"/>
      <c r="S6915" s="157"/>
    </row>
    <row r="6916" spans="1:19" s="158" customFormat="1" x14ac:dyDescent="0.2">
      <c r="A6916" s="157"/>
      <c r="E6916" s="159"/>
      <c r="F6916" s="159"/>
      <c r="G6916" s="160"/>
      <c r="H6916" s="159"/>
      <c r="I6916" s="159"/>
      <c r="K6916" s="161"/>
      <c r="S6916" s="157"/>
    </row>
    <row r="6917" spans="1:19" s="158" customFormat="1" x14ac:dyDescent="0.2">
      <c r="A6917" s="157"/>
      <c r="E6917" s="159"/>
      <c r="F6917" s="159"/>
      <c r="G6917" s="160"/>
      <c r="H6917" s="159"/>
      <c r="I6917" s="159"/>
      <c r="K6917" s="161"/>
      <c r="S6917" s="157"/>
    </row>
    <row r="6918" spans="1:19" s="158" customFormat="1" x14ac:dyDescent="0.2">
      <c r="A6918" s="157"/>
      <c r="E6918" s="159"/>
      <c r="F6918" s="159"/>
      <c r="G6918" s="160"/>
      <c r="H6918" s="159"/>
      <c r="I6918" s="159"/>
      <c r="K6918" s="161"/>
      <c r="S6918" s="157"/>
    </row>
    <row r="6919" spans="1:19" s="158" customFormat="1" x14ac:dyDescent="0.2">
      <c r="A6919" s="157"/>
      <c r="E6919" s="159"/>
      <c r="F6919" s="159"/>
      <c r="G6919" s="160"/>
      <c r="H6919" s="159"/>
      <c r="I6919" s="159"/>
      <c r="K6919" s="161"/>
      <c r="S6919" s="157"/>
    </row>
    <row r="6920" spans="1:19" s="158" customFormat="1" x14ac:dyDescent="0.2">
      <c r="A6920" s="157"/>
      <c r="E6920" s="159"/>
      <c r="F6920" s="159"/>
      <c r="G6920" s="160"/>
      <c r="H6920" s="159"/>
      <c r="I6920" s="159"/>
      <c r="K6920" s="161"/>
      <c r="S6920" s="157"/>
    </row>
    <row r="6921" spans="1:19" s="158" customFormat="1" x14ac:dyDescent="0.2">
      <c r="A6921" s="157"/>
      <c r="E6921" s="159"/>
      <c r="F6921" s="159"/>
      <c r="G6921" s="160"/>
      <c r="H6921" s="159"/>
      <c r="I6921" s="159"/>
      <c r="K6921" s="161"/>
      <c r="S6921" s="157"/>
    </row>
    <row r="6922" spans="1:19" s="158" customFormat="1" x14ac:dyDescent="0.2">
      <c r="A6922" s="157"/>
      <c r="E6922" s="159"/>
      <c r="F6922" s="159"/>
      <c r="G6922" s="160"/>
      <c r="H6922" s="159"/>
      <c r="I6922" s="159"/>
      <c r="K6922" s="161"/>
      <c r="S6922" s="157"/>
    </row>
    <row r="6923" spans="1:19" s="158" customFormat="1" x14ac:dyDescent="0.2">
      <c r="A6923" s="157"/>
      <c r="E6923" s="159"/>
      <c r="F6923" s="159"/>
      <c r="G6923" s="160"/>
      <c r="H6923" s="159"/>
      <c r="I6923" s="159"/>
      <c r="K6923" s="161"/>
      <c r="S6923" s="157"/>
    </row>
    <row r="6924" spans="1:19" s="158" customFormat="1" x14ac:dyDescent="0.2">
      <c r="A6924" s="157"/>
      <c r="E6924" s="159"/>
      <c r="F6924" s="159"/>
      <c r="G6924" s="160"/>
      <c r="H6924" s="159"/>
      <c r="I6924" s="159"/>
      <c r="K6924" s="161"/>
      <c r="S6924" s="157"/>
    </row>
    <row r="6925" spans="1:19" s="158" customFormat="1" x14ac:dyDescent="0.2">
      <c r="A6925" s="157"/>
      <c r="E6925" s="159"/>
      <c r="F6925" s="159"/>
      <c r="G6925" s="160"/>
      <c r="H6925" s="159"/>
      <c r="I6925" s="159"/>
      <c r="K6925" s="161"/>
      <c r="S6925" s="157"/>
    </row>
    <row r="6926" spans="1:19" s="158" customFormat="1" x14ac:dyDescent="0.2">
      <c r="A6926" s="157"/>
      <c r="E6926" s="159"/>
      <c r="F6926" s="159"/>
      <c r="G6926" s="160"/>
      <c r="H6926" s="159"/>
      <c r="I6926" s="159"/>
      <c r="K6926" s="161"/>
      <c r="S6926" s="157"/>
    </row>
    <row r="6927" spans="1:19" s="158" customFormat="1" x14ac:dyDescent="0.2">
      <c r="A6927" s="157"/>
      <c r="E6927" s="159"/>
      <c r="F6927" s="159"/>
      <c r="G6927" s="160"/>
      <c r="H6927" s="159"/>
      <c r="I6927" s="159"/>
      <c r="K6927" s="161"/>
      <c r="S6927" s="157"/>
    </row>
    <row r="6928" spans="1:19" s="158" customFormat="1" x14ac:dyDescent="0.2">
      <c r="A6928" s="157"/>
      <c r="E6928" s="159"/>
      <c r="F6928" s="159"/>
      <c r="G6928" s="160"/>
      <c r="H6928" s="159"/>
      <c r="I6928" s="159"/>
      <c r="K6928" s="161"/>
      <c r="S6928" s="157"/>
    </row>
    <row r="6929" spans="1:19" s="158" customFormat="1" x14ac:dyDescent="0.2">
      <c r="A6929" s="157"/>
      <c r="E6929" s="159"/>
      <c r="F6929" s="159"/>
      <c r="G6929" s="160"/>
      <c r="H6929" s="159"/>
      <c r="I6929" s="159"/>
      <c r="K6929" s="161"/>
      <c r="S6929" s="157"/>
    </row>
    <row r="6930" spans="1:19" s="158" customFormat="1" x14ac:dyDescent="0.2">
      <c r="A6930" s="157"/>
      <c r="E6930" s="159"/>
      <c r="F6930" s="159"/>
      <c r="G6930" s="160"/>
      <c r="H6930" s="159"/>
      <c r="I6930" s="159"/>
      <c r="K6930" s="161"/>
      <c r="S6930" s="157"/>
    </row>
    <row r="6931" spans="1:19" s="158" customFormat="1" x14ac:dyDescent="0.2">
      <c r="A6931" s="157"/>
      <c r="E6931" s="159"/>
      <c r="F6931" s="159"/>
      <c r="G6931" s="160"/>
      <c r="H6931" s="159"/>
      <c r="I6931" s="159"/>
      <c r="K6931" s="161"/>
      <c r="S6931" s="157"/>
    </row>
    <row r="6932" spans="1:19" s="158" customFormat="1" x14ac:dyDescent="0.2">
      <c r="A6932" s="157"/>
      <c r="E6932" s="159"/>
      <c r="F6932" s="159"/>
      <c r="G6932" s="160"/>
      <c r="H6932" s="159"/>
      <c r="I6932" s="159"/>
      <c r="K6932" s="161"/>
      <c r="S6932" s="157"/>
    </row>
    <row r="6933" spans="1:19" s="158" customFormat="1" x14ac:dyDescent="0.2">
      <c r="A6933" s="157"/>
      <c r="E6933" s="159"/>
      <c r="F6933" s="159"/>
      <c r="G6933" s="160"/>
      <c r="H6933" s="159"/>
      <c r="I6933" s="159"/>
      <c r="K6933" s="161"/>
      <c r="S6933" s="157"/>
    </row>
    <row r="6934" spans="1:19" s="158" customFormat="1" x14ac:dyDescent="0.2">
      <c r="A6934" s="157"/>
      <c r="E6934" s="159"/>
      <c r="F6934" s="159"/>
      <c r="G6934" s="160"/>
      <c r="H6934" s="159"/>
      <c r="I6934" s="159"/>
      <c r="K6934" s="161"/>
      <c r="S6934" s="157"/>
    </row>
    <row r="6935" spans="1:19" s="158" customFormat="1" x14ac:dyDescent="0.2">
      <c r="A6935" s="157"/>
      <c r="E6935" s="159"/>
      <c r="F6935" s="159"/>
      <c r="G6935" s="160"/>
      <c r="H6935" s="159"/>
      <c r="I6935" s="159"/>
      <c r="K6935" s="161"/>
      <c r="S6935" s="157"/>
    </row>
    <row r="6936" spans="1:19" s="158" customFormat="1" x14ac:dyDescent="0.2">
      <c r="A6936" s="157"/>
      <c r="E6936" s="159"/>
      <c r="F6936" s="159"/>
      <c r="G6936" s="160"/>
      <c r="H6936" s="159"/>
      <c r="I6936" s="159"/>
      <c r="K6936" s="161"/>
      <c r="S6936" s="157"/>
    </row>
    <row r="6937" spans="1:19" s="158" customFormat="1" x14ac:dyDescent="0.2">
      <c r="A6937" s="157"/>
      <c r="E6937" s="159"/>
      <c r="F6937" s="159"/>
      <c r="G6937" s="160"/>
      <c r="H6937" s="159"/>
      <c r="I6937" s="159"/>
      <c r="K6937" s="161"/>
      <c r="S6937" s="157"/>
    </row>
    <row r="6938" spans="1:19" s="158" customFormat="1" x14ac:dyDescent="0.2">
      <c r="A6938" s="157"/>
      <c r="E6938" s="159"/>
      <c r="F6938" s="159"/>
      <c r="G6938" s="160"/>
      <c r="H6938" s="159"/>
      <c r="I6938" s="159"/>
      <c r="K6938" s="161"/>
      <c r="S6938" s="157"/>
    </row>
    <row r="6939" spans="1:19" s="158" customFormat="1" x14ac:dyDescent="0.2">
      <c r="A6939" s="157"/>
      <c r="E6939" s="159"/>
      <c r="F6939" s="159"/>
      <c r="G6939" s="160"/>
      <c r="H6939" s="159"/>
      <c r="I6939" s="159"/>
      <c r="K6939" s="161"/>
      <c r="S6939" s="157"/>
    </row>
    <row r="6940" spans="1:19" s="158" customFormat="1" x14ac:dyDescent="0.2">
      <c r="A6940" s="157"/>
      <c r="E6940" s="159"/>
      <c r="F6940" s="159"/>
      <c r="G6940" s="160"/>
      <c r="H6940" s="159"/>
      <c r="I6940" s="159"/>
      <c r="K6940" s="161"/>
      <c r="S6940" s="157"/>
    </row>
    <row r="6941" spans="1:19" s="158" customFormat="1" x14ac:dyDescent="0.2">
      <c r="A6941" s="157"/>
      <c r="E6941" s="159"/>
      <c r="F6941" s="159"/>
      <c r="G6941" s="160"/>
      <c r="H6941" s="159"/>
      <c r="I6941" s="159"/>
      <c r="K6941" s="161"/>
      <c r="S6941" s="157"/>
    </row>
    <row r="6942" spans="1:19" s="158" customFormat="1" x14ac:dyDescent="0.2">
      <c r="A6942" s="157"/>
      <c r="E6942" s="159"/>
      <c r="F6942" s="159"/>
      <c r="G6942" s="160"/>
      <c r="H6942" s="159"/>
      <c r="I6942" s="159"/>
      <c r="K6942" s="161"/>
      <c r="S6942" s="157"/>
    </row>
    <row r="6943" spans="1:19" s="158" customFormat="1" x14ac:dyDescent="0.2">
      <c r="A6943" s="157"/>
      <c r="E6943" s="159"/>
      <c r="F6943" s="159"/>
      <c r="G6943" s="160"/>
      <c r="H6943" s="159"/>
      <c r="I6943" s="159"/>
      <c r="K6943" s="161"/>
      <c r="S6943" s="157"/>
    </row>
    <row r="6944" spans="1:19" s="158" customFormat="1" x14ac:dyDescent="0.2">
      <c r="A6944" s="157"/>
      <c r="E6944" s="159"/>
      <c r="F6944" s="159"/>
      <c r="G6944" s="160"/>
      <c r="H6944" s="159"/>
      <c r="I6944" s="159"/>
      <c r="K6944" s="161"/>
      <c r="S6944" s="157"/>
    </row>
    <row r="6945" spans="1:19" s="158" customFormat="1" x14ac:dyDescent="0.2">
      <c r="A6945" s="157"/>
      <c r="E6945" s="159"/>
      <c r="F6945" s="159"/>
      <c r="G6945" s="160"/>
      <c r="H6945" s="159"/>
      <c r="I6945" s="159"/>
      <c r="K6945" s="161"/>
      <c r="S6945" s="157"/>
    </row>
    <row r="6946" spans="1:19" s="158" customFormat="1" x14ac:dyDescent="0.2">
      <c r="A6946" s="157"/>
      <c r="E6946" s="159"/>
      <c r="F6946" s="159"/>
      <c r="G6946" s="160"/>
      <c r="H6946" s="159"/>
      <c r="I6946" s="159"/>
      <c r="K6946" s="161"/>
      <c r="S6946" s="157"/>
    </row>
    <row r="6947" spans="1:19" s="158" customFormat="1" x14ac:dyDescent="0.2">
      <c r="A6947" s="157"/>
      <c r="E6947" s="159"/>
      <c r="F6947" s="159"/>
      <c r="G6947" s="160"/>
      <c r="H6947" s="159"/>
      <c r="I6947" s="159"/>
      <c r="K6947" s="161"/>
      <c r="S6947" s="157"/>
    </row>
    <row r="6948" spans="1:19" s="158" customFormat="1" x14ac:dyDescent="0.2">
      <c r="A6948" s="157"/>
      <c r="E6948" s="159"/>
      <c r="F6948" s="159"/>
      <c r="G6948" s="160"/>
      <c r="H6948" s="159"/>
      <c r="I6948" s="159"/>
      <c r="K6948" s="161"/>
      <c r="S6948" s="157"/>
    </row>
    <row r="6949" spans="1:19" s="158" customFormat="1" x14ac:dyDescent="0.2">
      <c r="A6949" s="157"/>
      <c r="E6949" s="159"/>
      <c r="F6949" s="159"/>
      <c r="G6949" s="160"/>
      <c r="H6949" s="159"/>
      <c r="I6949" s="159"/>
      <c r="K6949" s="161"/>
      <c r="S6949" s="157"/>
    </row>
    <row r="6950" spans="1:19" s="158" customFormat="1" x14ac:dyDescent="0.2">
      <c r="A6950" s="157"/>
      <c r="E6950" s="159"/>
      <c r="F6950" s="159"/>
      <c r="G6950" s="160"/>
      <c r="H6950" s="159"/>
      <c r="I6950" s="159"/>
      <c r="K6950" s="161"/>
      <c r="S6950" s="157"/>
    </row>
    <row r="6951" spans="1:19" s="158" customFormat="1" x14ac:dyDescent="0.2">
      <c r="A6951" s="157"/>
      <c r="E6951" s="159"/>
      <c r="F6951" s="159"/>
      <c r="G6951" s="160"/>
      <c r="H6951" s="159"/>
      <c r="I6951" s="159"/>
      <c r="K6951" s="161"/>
      <c r="S6951" s="157"/>
    </row>
    <row r="6952" spans="1:19" s="158" customFormat="1" x14ac:dyDescent="0.2">
      <c r="A6952" s="157"/>
      <c r="E6952" s="159"/>
      <c r="F6952" s="159"/>
      <c r="G6952" s="160"/>
      <c r="H6952" s="159"/>
      <c r="I6952" s="159"/>
      <c r="K6952" s="161"/>
      <c r="S6952" s="157"/>
    </row>
    <row r="6953" spans="1:19" s="158" customFormat="1" x14ac:dyDescent="0.2">
      <c r="A6953" s="157"/>
      <c r="E6953" s="159"/>
      <c r="F6953" s="159"/>
      <c r="G6953" s="160"/>
      <c r="H6953" s="159"/>
      <c r="I6953" s="159"/>
      <c r="K6953" s="161"/>
      <c r="S6953" s="157"/>
    </row>
    <row r="6954" spans="1:19" s="158" customFormat="1" x14ac:dyDescent="0.2">
      <c r="A6954" s="157"/>
      <c r="E6954" s="159"/>
      <c r="F6954" s="159"/>
      <c r="G6954" s="160"/>
      <c r="H6954" s="159"/>
      <c r="I6954" s="159"/>
      <c r="K6954" s="161"/>
      <c r="S6954" s="157"/>
    </row>
    <row r="6955" spans="1:19" s="158" customFormat="1" x14ac:dyDescent="0.2">
      <c r="A6955" s="157"/>
      <c r="E6955" s="159"/>
      <c r="F6955" s="159"/>
      <c r="G6955" s="160"/>
      <c r="H6955" s="159"/>
      <c r="I6955" s="159"/>
      <c r="K6955" s="161"/>
      <c r="S6955" s="157"/>
    </row>
    <row r="6956" spans="1:19" s="158" customFormat="1" x14ac:dyDescent="0.2">
      <c r="A6956" s="157"/>
      <c r="E6956" s="159"/>
      <c r="F6956" s="159"/>
      <c r="G6956" s="160"/>
      <c r="H6956" s="159"/>
      <c r="I6956" s="159"/>
      <c r="K6956" s="161"/>
      <c r="S6956" s="157"/>
    </row>
    <row r="6957" spans="1:19" s="158" customFormat="1" x14ac:dyDescent="0.2">
      <c r="A6957" s="157"/>
      <c r="E6957" s="159"/>
      <c r="F6957" s="159"/>
      <c r="G6957" s="160"/>
      <c r="H6957" s="159"/>
      <c r="I6957" s="159"/>
      <c r="K6957" s="161"/>
      <c r="S6957" s="157"/>
    </row>
    <row r="6958" spans="1:19" s="158" customFormat="1" x14ac:dyDescent="0.2">
      <c r="A6958" s="157"/>
      <c r="E6958" s="159"/>
      <c r="F6958" s="159"/>
      <c r="G6958" s="160"/>
      <c r="H6958" s="159"/>
      <c r="I6958" s="159"/>
      <c r="K6958" s="161"/>
      <c r="S6958" s="157"/>
    </row>
    <row r="6959" spans="1:19" s="158" customFormat="1" x14ac:dyDescent="0.2">
      <c r="A6959" s="157"/>
      <c r="E6959" s="159"/>
      <c r="F6959" s="159"/>
      <c r="G6959" s="160"/>
      <c r="H6959" s="159"/>
      <c r="I6959" s="159"/>
      <c r="K6959" s="161"/>
      <c r="S6959" s="157"/>
    </row>
    <row r="6960" spans="1:19" s="158" customFormat="1" x14ac:dyDescent="0.2">
      <c r="A6960" s="157"/>
      <c r="E6960" s="159"/>
      <c r="F6960" s="159"/>
      <c r="G6960" s="160"/>
      <c r="H6960" s="159"/>
      <c r="I6960" s="159"/>
      <c r="K6960" s="161"/>
      <c r="S6960" s="157"/>
    </row>
    <row r="6961" spans="1:19" s="158" customFormat="1" x14ac:dyDescent="0.2">
      <c r="A6961" s="157"/>
      <c r="E6961" s="159"/>
      <c r="F6961" s="159"/>
      <c r="G6961" s="160"/>
      <c r="H6961" s="159"/>
      <c r="I6961" s="159"/>
      <c r="K6961" s="161"/>
      <c r="S6961" s="157"/>
    </row>
    <row r="6962" spans="1:19" s="158" customFormat="1" x14ac:dyDescent="0.2">
      <c r="A6962" s="157"/>
      <c r="E6962" s="159"/>
      <c r="F6962" s="159"/>
      <c r="G6962" s="160"/>
      <c r="H6962" s="159"/>
      <c r="I6962" s="159"/>
      <c r="K6962" s="161"/>
      <c r="S6962" s="157"/>
    </row>
    <row r="6963" spans="1:19" s="158" customFormat="1" x14ac:dyDescent="0.2">
      <c r="A6963" s="157"/>
      <c r="E6963" s="159"/>
      <c r="F6963" s="159"/>
      <c r="G6963" s="160"/>
      <c r="H6963" s="159"/>
      <c r="I6963" s="159"/>
      <c r="K6963" s="161"/>
      <c r="S6963" s="157"/>
    </row>
    <row r="6964" spans="1:19" s="158" customFormat="1" x14ac:dyDescent="0.2">
      <c r="A6964" s="157"/>
      <c r="E6964" s="159"/>
      <c r="F6964" s="159"/>
      <c r="G6964" s="160"/>
      <c r="H6964" s="159"/>
      <c r="I6964" s="159"/>
      <c r="K6964" s="161"/>
      <c r="S6964" s="157"/>
    </row>
    <row r="6965" spans="1:19" s="158" customFormat="1" x14ac:dyDescent="0.2">
      <c r="A6965" s="157"/>
      <c r="E6965" s="159"/>
      <c r="F6965" s="159"/>
      <c r="G6965" s="160"/>
      <c r="H6965" s="159"/>
      <c r="I6965" s="159"/>
      <c r="K6965" s="161"/>
      <c r="S6965" s="157"/>
    </row>
    <row r="6966" spans="1:19" s="158" customFormat="1" x14ac:dyDescent="0.2">
      <c r="A6966" s="157"/>
      <c r="E6966" s="159"/>
      <c r="F6966" s="159"/>
      <c r="G6966" s="160"/>
      <c r="H6966" s="159"/>
      <c r="I6966" s="159"/>
      <c r="K6966" s="161"/>
      <c r="S6966" s="157"/>
    </row>
    <row r="6967" spans="1:19" s="158" customFormat="1" x14ac:dyDescent="0.2">
      <c r="A6967" s="157"/>
      <c r="E6967" s="159"/>
      <c r="F6967" s="159"/>
      <c r="G6967" s="160"/>
      <c r="H6967" s="159"/>
      <c r="I6967" s="159"/>
      <c r="K6967" s="161"/>
      <c r="S6967" s="157"/>
    </row>
    <row r="6968" spans="1:19" s="158" customFormat="1" x14ac:dyDescent="0.2">
      <c r="A6968" s="157"/>
      <c r="E6968" s="159"/>
      <c r="F6968" s="159"/>
      <c r="G6968" s="160"/>
      <c r="H6968" s="159"/>
      <c r="I6968" s="159"/>
      <c r="K6968" s="161"/>
      <c r="S6968" s="157"/>
    </row>
    <row r="6969" spans="1:19" s="158" customFormat="1" x14ac:dyDescent="0.2">
      <c r="A6969" s="157"/>
      <c r="E6969" s="159"/>
      <c r="F6969" s="159"/>
      <c r="G6969" s="160"/>
      <c r="H6969" s="159"/>
      <c r="I6969" s="159"/>
      <c r="K6969" s="161"/>
      <c r="S6969" s="157"/>
    </row>
    <row r="6970" spans="1:19" s="158" customFormat="1" x14ac:dyDescent="0.2">
      <c r="A6970" s="157"/>
      <c r="E6970" s="159"/>
      <c r="F6970" s="159"/>
      <c r="G6970" s="160"/>
      <c r="H6970" s="159"/>
      <c r="I6970" s="159"/>
      <c r="K6970" s="161"/>
      <c r="S6970" s="157"/>
    </row>
    <row r="6971" spans="1:19" s="158" customFormat="1" x14ac:dyDescent="0.2">
      <c r="A6971" s="157"/>
      <c r="E6971" s="159"/>
      <c r="F6971" s="159"/>
      <c r="G6971" s="160"/>
      <c r="H6971" s="159"/>
      <c r="I6971" s="159"/>
      <c r="K6971" s="161"/>
      <c r="S6971" s="157"/>
    </row>
    <row r="6972" spans="1:19" s="158" customFormat="1" x14ac:dyDescent="0.2">
      <c r="A6972" s="157"/>
      <c r="E6972" s="159"/>
      <c r="F6972" s="159"/>
      <c r="G6972" s="160"/>
      <c r="H6972" s="159"/>
      <c r="I6972" s="159"/>
      <c r="K6972" s="161"/>
      <c r="S6972" s="157"/>
    </row>
    <row r="6973" spans="1:19" s="158" customFormat="1" x14ac:dyDescent="0.2">
      <c r="A6973" s="157"/>
      <c r="E6973" s="159"/>
      <c r="F6973" s="159"/>
      <c r="G6973" s="160"/>
      <c r="H6973" s="159"/>
      <c r="I6973" s="159"/>
      <c r="K6973" s="161"/>
      <c r="S6973" s="157"/>
    </row>
    <row r="6974" spans="1:19" s="158" customFormat="1" x14ac:dyDescent="0.2">
      <c r="A6974" s="157"/>
      <c r="E6974" s="159"/>
      <c r="F6974" s="159"/>
      <c r="G6974" s="160"/>
      <c r="H6974" s="159"/>
      <c r="I6974" s="159"/>
      <c r="K6974" s="161"/>
      <c r="S6974" s="157"/>
    </row>
    <row r="6975" spans="1:19" s="158" customFormat="1" x14ac:dyDescent="0.2">
      <c r="A6975" s="157"/>
      <c r="E6975" s="159"/>
      <c r="F6975" s="159"/>
      <c r="G6975" s="160"/>
      <c r="H6975" s="159"/>
      <c r="I6975" s="159"/>
      <c r="K6975" s="161"/>
      <c r="S6975" s="157"/>
    </row>
    <row r="6976" spans="1:19" s="158" customFormat="1" x14ac:dyDescent="0.2">
      <c r="A6976" s="157"/>
      <c r="E6976" s="159"/>
      <c r="F6976" s="159"/>
      <c r="G6976" s="160"/>
      <c r="H6976" s="159"/>
      <c r="I6976" s="159"/>
      <c r="K6976" s="161"/>
      <c r="S6976" s="157"/>
    </row>
    <row r="6977" spans="1:19" s="158" customFormat="1" x14ac:dyDescent="0.2">
      <c r="A6977" s="157"/>
      <c r="E6977" s="159"/>
      <c r="F6977" s="159"/>
      <c r="G6977" s="160"/>
      <c r="H6977" s="159"/>
      <c r="I6977" s="159"/>
      <c r="K6977" s="161"/>
      <c r="S6977" s="157"/>
    </row>
    <row r="6978" spans="1:19" s="158" customFormat="1" x14ac:dyDescent="0.2">
      <c r="A6978" s="157"/>
      <c r="E6978" s="159"/>
      <c r="F6978" s="159"/>
      <c r="G6978" s="160"/>
      <c r="H6978" s="159"/>
      <c r="I6978" s="159"/>
      <c r="K6978" s="161"/>
      <c r="S6978" s="157"/>
    </row>
    <row r="6979" spans="1:19" s="158" customFormat="1" x14ac:dyDescent="0.2">
      <c r="A6979" s="157"/>
      <c r="E6979" s="159"/>
      <c r="F6979" s="159"/>
      <c r="G6979" s="160"/>
      <c r="H6979" s="159"/>
      <c r="I6979" s="159"/>
      <c r="K6979" s="161"/>
      <c r="S6979" s="157"/>
    </row>
    <row r="6980" spans="1:19" s="158" customFormat="1" x14ac:dyDescent="0.2">
      <c r="A6980" s="157"/>
      <c r="E6980" s="159"/>
      <c r="F6980" s="159"/>
      <c r="G6980" s="160"/>
      <c r="H6980" s="159"/>
      <c r="I6980" s="159"/>
      <c r="K6980" s="161"/>
      <c r="S6980" s="157"/>
    </row>
    <row r="6981" spans="1:19" s="158" customFormat="1" x14ac:dyDescent="0.2">
      <c r="A6981" s="157"/>
      <c r="E6981" s="159"/>
      <c r="F6981" s="159"/>
      <c r="G6981" s="160"/>
      <c r="H6981" s="159"/>
      <c r="I6981" s="159"/>
      <c r="K6981" s="161"/>
      <c r="S6981" s="157"/>
    </row>
    <row r="6982" spans="1:19" s="158" customFormat="1" x14ac:dyDescent="0.2">
      <c r="A6982" s="157"/>
      <c r="E6982" s="159"/>
      <c r="F6982" s="159"/>
      <c r="G6982" s="160"/>
      <c r="H6982" s="159"/>
      <c r="I6982" s="159"/>
      <c r="K6982" s="161"/>
      <c r="S6982" s="157"/>
    </row>
    <row r="6983" spans="1:19" s="158" customFormat="1" x14ac:dyDescent="0.2">
      <c r="A6983" s="157"/>
      <c r="E6983" s="159"/>
      <c r="F6983" s="159"/>
      <c r="G6983" s="160"/>
      <c r="H6983" s="159"/>
      <c r="I6983" s="159"/>
      <c r="K6983" s="161"/>
      <c r="S6983" s="157"/>
    </row>
    <row r="6984" spans="1:19" s="158" customFormat="1" x14ac:dyDescent="0.2">
      <c r="A6984" s="157"/>
      <c r="E6984" s="159"/>
      <c r="F6984" s="159"/>
      <c r="G6984" s="160"/>
      <c r="H6984" s="159"/>
      <c r="I6984" s="159"/>
      <c r="K6984" s="161"/>
      <c r="S6984" s="157"/>
    </row>
    <row r="6985" spans="1:19" s="158" customFormat="1" x14ac:dyDescent="0.2">
      <c r="A6985" s="157"/>
      <c r="E6985" s="159"/>
      <c r="F6985" s="159"/>
      <c r="G6985" s="160"/>
      <c r="H6985" s="159"/>
      <c r="I6985" s="159"/>
      <c r="K6985" s="161"/>
      <c r="S6985" s="157"/>
    </row>
    <row r="6986" spans="1:19" s="158" customFormat="1" x14ac:dyDescent="0.2">
      <c r="A6986" s="157"/>
      <c r="E6986" s="159"/>
      <c r="F6986" s="159"/>
      <c r="G6986" s="160"/>
      <c r="H6986" s="159"/>
      <c r="I6986" s="159"/>
      <c r="K6986" s="161"/>
      <c r="S6986" s="157"/>
    </row>
    <row r="6987" spans="1:19" s="158" customFormat="1" x14ac:dyDescent="0.2">
      <c r="A6987" s="157"/>
      <c r="E6987" s="159"/>
      <c r="F6987" s="159"/>
      <c r="G6987" s="160"/>
      <c r="H6987" s="159"/>
      <c r="I6987" s="159"/>
      <c r="K6987" s="161"/>
      <c r="S6987" s="157"/>
    </row>
    <row r="6988" spans="1:19" s="158" customFormat="1" x14ac:dyDescent="0.2">
      <c r="A6988" s="157"/>
      <c r="E6988" s="159"/>
      <c r="F6988" s="159"/>
      <c r="G6988" s="160"/>
      <c r="H6988" s="159"/>
      <c r="I6988" s="159"/>
      <c r="K6988" s="161"/>
      <c r="S6988" s="157"/>
    </row>
    <row r="6989" spans="1:19" s="158" customFormat="1" x14ac:dyDescent="0.2">
      <c r="A6989" s="157"/>
      <c r="E6989" s="159"/>
      <c r="F6989" s="159"/>
      <c r="G6989" s="160"/>
      <c r="H6989" s="159"/>
      <c r="I6989" s="159"/>
      <c r="K6989" s="161"/>
      <c r="S6989" s="157"/>
    </row>
    <row r="6990" spans="1:19" s="158" customFormat="1" x14ac:dyDescent="0.2">
      <c r="A6990" s="157"/>
      <c r="E6990" s="159"/>
      <c r="F6990" s="159"/>
      <c r="G6990" s="160"/>
      <c r="H6990" s="159"/>
      <c r="I6990" s="159"/>
      <c r="K6990" s="161"/>
      <c r="S6990" s="157"/>
    </row>
    <row r="6991" spans="1:19" s="158" customFormat="1" x14ac:dyDescent="0.2">
      <c r="A6991" s="157"/>
      <c r="E6991" s="159"/>
      <c r="F6991" s="159"/>
      <c r="G6991" s="160"/>
      <c r="H6991" s="159"/>
      <c r="I6991" s="159"/>
      <c r="K6991" s="161"/>
      <c r="S6991" s="157"/>
    </row>
    <row r="6992" spans="1:19" s="158" customFormat="1" x14ac:dyDescent="0.2">
      <c r="A6992" s="157"/>
      <c r="E6992" s="159"/>
      <c r="F6992" s="159"/>
      <c r="G6992" s="160"/>
      <c r="H6992" s="159"/>
      <c r="I6992" s="159"/>
      <c r="K6992" s="161"/>
      <c r="S6992" s="157"/>
    </row>
    <row r="6993" spans="1:19" s="158" customFormat="1" x14ac:dyDescent="0.2">
      <c r="A6993" s="157"/>
      <c r="E6993" s="159"/>
      <c r="F6993" s="159"/>
      <c r="G6993" s="160"/>
      <c r="H6993" s="159"/>
      <c r="I6993" s="159"/>
      <c r="K6993" s="161"/>
      <c r="S6993" s="157"/>
    </row>
    <row r="6994" spans="1:19" s="158" customFormat="1" x14ac:dyDescent="0.2">
      <c r="A6994" s="157"/>
      <c r="E6994" s="159"/>
      <c r="F6994" s="159"/>
      <c r="G6994" s="160"/>
      <c r="H6994" s="159"/>
      <c r="I6994" s="159"/>
      <c r="K6994" s="161"/>
      <c r="S6994" s="157"/>
    </row>
    <row r="6995" spans="1:19" s="158" customFormat="1" x14ac:dyDescent="0.2">
      <c r="A6995" s="157"/>
      <c r="E6995" s="159"/>
      <c r="F6995" s="159"/>
      <c r="G6995" s="160"/>
      <c r="H6995" s="159"/>
      <c r="I6995" s="159"/>
      <c r="K6995" s="161"/>
      <c r="S6995" s="157"/>
    </row>
    <row r="6996" spans="1:19" s="158" customFormat="1" x14ac:dyDescent="0.2">
      <c r="A6996" s="157"/>
      <c r="E6996" s="159"/>
      <c r="F6996" s="159"/>
      <c r="G6996" s="160"/>
      <c r="H6996" s="159"/>
      <c r="I6996" s="159"/>
      <c r="K6996" s="161"/>
      <c r="S6996" s="157"/>
    </row>
    <row r="6997" spans="1:19" s="158" customFormat="1" x14ac:dyDescent="0.2">
      <c r="A6997" s="157"/>
      <c r="E6997" s="159"/>
      <c r="F6997" s="159"/>
      <c r="G6997" s="160"/>
      <c r="H6997" s="159"/>
      <c r="I6997" s="159"/>
      <c r="K6997" s="161"/>
      <c r="S6997" s="157"/>
    </row>
    <row r="6998" spans="1:19" s="158" customFormat="1" x14ac:dyDescent="0.2">
      <c r="A6998" s="157"/>
      <c r="E6998" s="159"/>
      <c r="F6998" s="159"/>
      <c r="G6998" s="160"/>
      <c r="H6998" s="159"/>
      <c r="I6998" s="159"/>
      <c r="K6998" s="161"/>
      <c r="S6998" s="157"/>
    </row>
    <row r="6999" spans="1:19" s="158" customFormat="1" x14ac:dyDescent="0.2">
      <c r="A6999" s="157"/>
      <c r="E6999" s="159"/>
      <c r="F6999" s="159"/>
      <c r="G6999" s="160"/>
      <c r="H6999" s="159"/>
      <c r="I6999" s="159"/>
      <c r="K6999" s="161"/>
      <c r="S6999" s="157"/>
    </row>
    <row r="7000" spans="1:19" s="158" customFormat="1" x14ac:dyDescent="0.2">
      <c r="A7000" s="157"/>
      <c r="E7000" s="159"/>
      <c r="F7000" s="159"/>
      <c r="G7000" s="160"/>
      <c r="H7000" s="159"/>
      <c r="I7000" s="159"/>
      <c r="K7000" s="161"/>
      <c r="S7000" s="157"/>
    </row>
    <row r="7001" spans="1:19" s="158" customFormat="1" x14ac:dyDescent="0.2">
      <c r="A7001" s="157"/>
      <c r="E7001" s="159"/>
      <c r="F7001" s="159"/>
      <c r="G7001" s="160"/>
      <c r="H7001" s="159"/>
      <c r="I7001" s="159"/>
      <c r="K7001" s="161"/>
      <c r="S7001" s="157"/>
    </row>
    <row r="7002" spans="1:19" s="158" customFormat="1" x14ac:dyDescent="0.2">
      <c r="A7002" s="157"/>
      <c r="E7002" s="159"/>
      <c r="F7002" s="159"/>
      <c r="G7002" s="160"/>
      <c r="H7002" s="159"/>
      <c r="I7002" s="159"/>
      <c r="K7002" s="161"/>
      <c r="S7002" s="157"/>
    </row>
    <row r="7003" spans="1:19" s="158" customFormat="1" x14ac:dyDescent="0.2">
      <c r="A7003" s="157"/>
      <c r="E7003" s="159"/>
      <c r="F7003" s="159"/>
      <c r="G7003" s="160"/>
      <c r="H7003" s="159"/>
      <c r="I7003" s="159"/>
      <c r="K7003" s="161"/>
      <c r="S7003" s="157"/>
    </row>
    <row r="7004" spans="1:19" s="158" customFormat="1" x14ac:dyDescent="0.2">
      <c r="A7004" s="157"/>
      <c r="E7004" s="159"/>
      <c r="F7004" s="159"/>
      <c r="G7004" s="160"/>
      <c r="H7004" s="159"/>
      <c r="I7004" s="159"/>
      <c r="K7004" s="161"/>
      <c r="S7004" s="157"/>
    </row>
    <row r="7005" spans="1:19" s="158" customFormat="1" x14ac:dyDescent="0.2">
      <c r="A7005" s="157"/>
      <c r="E7005" s="159"/>
      <c r="F7005" s="159"/>
      <c r="G7005" s="160"/>
      <c r="H7005" s="159"/>
      <c r="I7005" s="159"/>
      <c r="K7005" s="161"/>
      <c r="S7005" s="157"/>
    </row>
    <row r="7006" spans="1:19" s="158" customFormat="1" x14ac:dyDescent="0.2">
      <c r="A7006" s="157"/>
      <c r="E7006" s="159"/>
      <c r="F7006" s="159"/>
      <c r="G7006" s="160"/>
      <c r="H7006" s="159"/>
      <c r="I7006" s="159"/>
      <c r="K7006" s="161"/>
      <c r="S7006" s="157"/>
    </row>
    <row r="7007" spans="1:19" s="158" customFormat="1" x14ac:dyDescent="0.2">
      <c r="A7007" s="157"/>
      <c r="E7007" s="159"/>
      <c r="F7007" s="159"/>
      <c r="G7007" s="160"/>
      <c r="H7007" s="159"/>
      <c r="I7007" s="159"/>
      <c r="K7007" s="161"/>
      <c r="S7007" s="157"/>
    </row>
    <row r="7008" spans="1:19" s="158" customFormat="1" x14ac:dyDescent="0.2">
      <c r="A7008" s="157"/>
      <c r="E7008" s="159"/>
      <c r="F7008" s="159"/>
      <c r="G7008" s="160"/>
      <c r="H7008" s="159"/>
      <c r="I7008" s="159"/>
      <c r="K7008" s="161"/>
      <c r="S7008" s="157"/>
    </row>
    <row r="7009" spans="1:19" s="158" customFormat="1" x14ac:dyDescent="0.2">
      <c r="A7009" s="157"/>
      <c r="E7009" s="159"/>
      <c r="F7009" s="159"/>
      <c r="G7009" s="160"/>
      <c r="H7009" s="159"/>
      <c r="I7009" s="159"/>
      <c r="K7009" s="161"/>
      <c r="S7009" s="157"/>
    </row>
    <row r="7010" spans="1:19" s="158" customFormat="1" x14ac:dyDescent="0.2">
      <c r="A7010" s="157"/>
      <c r="E7010" s="159"/>
      <c r="F7010" s="159"/>
      <c r="G7010" s="160"/>
      <c r="H7010" s="159"/>
      <c r="I7010" s="159"/>
      <c r="K7010" s="161"/>
      <c r="S7010" s="157"/>
    </row>
    <row r="7011" spans="1:19" s="158" customFormat="1" x14ac:dyDescent="0.2">
      <c r="A7011" s="157"/>
      <c r="E7011" s="159"/>
      <c r="F7011" s="159"/>
      <c r="G7011" s="160"/>
      <c r="H7011" s="159"/>
      <c r="I7011" s="159"/>
      <c r="K7011" s="161"/>
      <c r="S7011" s="157"/>
    </row>
    <row r="7012" spans="1:19" s="158" customFormat="1" x14ac:dyDescent="0.2">
      <c r="A7012" s="157"/>
      <c r="E7012" s="159"/>
      <c r="F7012" s="159"/>
      <c r="G7012" s="160"/>
      <c r="H7012" s="159"/>
      <c r="I7012" s="159"/>
      <c r="K7012" s="161"/>
      <c r="S7012" s="157"/>
    </row>
    <row r="7013" spans="1:19" s="158" customFormat="1" x14ac:dyDescent="0.2">
      <c r="A7013" s="157"/>
      <c r="E7013" s="159"/>
      <c r="F7013" s="159"/>
      <c r="G7013" s="160"/>
      <c r="H7013" s="159"/>
      <c r="I7013" s="159"/>
      <c r="K7013" s="161"/>
      <c r="S7013" s="157"/>
    </row>
    <row r="7014" spans="1:19" s="158" customFormat="1" x14ac:dyDescent="0.2">
      <c r="A7014" s="157"/>
      <c r="E7014" s="159"/>
      <c r="F7014" s="159"/>
      <c r="G7014" s="160"/>
      <c r="H7014" s="159"/>
      <c r="I7014" s="159"/>
      <c r="K7014" s="161"/>
      <c r="S7014" s="157"/>
    </row>
    <row r="7015" spans="1:19" s="158" customFormat="1" x14ac:dyDescent="0.2">
      <c r="A7015" s="157"/>
      <c r="E7015" s="159"/>
      <c r="F7015" s="159"/>
      <c r="G7015" s="160"/>
      <c r="H7015" s="159"/>
      <c r="I7015" s="159"/>
      <c r="K7015" s="161"/>
      <c r="S7015" s="157"/>
    </row>
    <row r="7016" spans="1:19" s="158" customFormat="1" x14ac:dyDescent="0.2">
      <c r="A7016" s="157"/>
      <c r="E7016" s="159"/>
      <c r="F7016" s="159"/>
      <c r="G7016" s="160"/>
      <c r="H7016" s="159"/>
      <c r="I7016" s="159"/>
      <c r="K7016" s="161"/>
      <c r="S7016" s="157"/>
    </row>
    <row r="7017" spans="1:19" s="158" customFormat="1" x14ac:dyDescent="0.2">
      <c r="A7017" s="157"/>
      <c r="E7017" s="159"/>
      <c r="F7017" s="159"/>
      <c r="G7017" s="160"/>
      <c r="H7017" s="159"/>
      <c r="I7017" s="159"/>
      <c r="K7017" s="161"/>
      <c r="S7017" s="157"/>
    </row>
    <row r="7018" spans="1:19" s="158" customFormat="1" x14ac:dyDescent="0.2">
      <c r="A7018" s="157"/>
      <c r="E7018" s="159"/>
      <c r="F7018" s="159"/>
      <c r="G7018" s="160"/>
      <c r="H7018" s="159"/>
      <c r="I7018" s="159"/>
      <c r="K7018" s="161"/>
      <c r="S7018" s="157"/>
    </row>
    <row r="7019" spans="1:19" s="158" customFormat="1" x14ac:dyDescent="0.2">
      <c r="A7019" s="157"/>
      <c r="E7019" s="159"/>
      <c r="F7019" s="159"/>
      <c r="G7019" s="160"/>
      <c r="H7019" s="159"/>
      <c r="I7019" s="159"/>
      <c r="K7019" s="161"/>
      <c r="S7019" s="157"/>
    </row>
    <row r="7020" spans="1:19" s="158" customFormat="1" x14ac:dyDescent="0.2">
      <c r="A7020" s="157"/>
      <c r="E7020" s="159"/>
      <c r="F7020" s="159"/>
      <c r="G7020" s="160"/>
      <c r="H7020" s="159"/>
      <c r="I7020" s="159"/>
      <c r="K7020" s="161"/>
      <c r="S7020" s="157"/>
    </row>
    <row r="7021" spans="1:19" s="158" customFormat="1" x14ac:dyDescent="0.2">
      <c r="A7021" s="157"/>
      <c r="E7021" s="159"/>
      <c r="F7021" s="159"/>
      <c r="G7021" s="160"/>
      <c r="H7021" s="159"/>
      <c r="I7021" s="159"/>
      <c r="K7021" s="161"/>
      <c r="S7021" s="157"/>
    </row>
    <row r="7022" spans="1:19" s="158" customFormat="1" x14ac:dyDescent="0.2">
      <c r="A7022" s="157"/>
      <c r="E7022" s="159"/>
      <c r="F7022" s="159"/>
      <c r="G7022" s="160"/>
      <c r="H7022" s="159"/>
      <c r="I7022" s="159"/>
      <c r="K7022" s="161"/>
      <c r="S7022" s="157"/>
    </row>
    <row r="7023" spans="1:19" s="158" customFormat="1" x14ac:dyDescent="0.2">
      <c r="A7023" s="157"/>
      <c r="E7023" s="159"/>
      <c r="F7023" s="159"/>
      <c r="G7023" s="160"/>
      <c r="H7023" s="159"/>
      <c r="I7023" s="159"/>
      <c r="K7023" s="161"/>
      <c r="S7023" s="157"/>
    </row>
    <row r="7024" spans="1:19" s="158" customFormat="1" x14ac:dyDescent="0.2">
      <c r="A7024" s="157"/>
      <c r="E7024" s="159"/>
      <c r="F7024" s="159"/>
      <c r="G7024" s="160"/>
      <c r="H7024" s="159"/>
      <c r="I7024" s="159"/>
      <c r="K7024" s="161"/>
      <c r="S7024" s="157"/>
    </row>
    <row r="7025" spans="1:19" s="158" customFormat="1" x14ac:dyDescent="0.2">
      <c r="A7025" s="157"/>
      <c r="E7025" s="159"/>
      <c r="F7025" s="159"/>
      <c r="G7025" s="160"/>
      <c r="H7025" s="159"/>
      <c r="I7025" s="159"/>
      <c r="K7025" s="161"/>
      <c r="S7025" s="157"/>
    </row>
    <row r="7026" spans="1:19" s="158" customFormat="1" x14ac:dyDescent="0.2">
      <c r="A7026" s="157"/>
      <c r="E7026" s="159"/>
      <c r="F7026" s="159"/>
      <c r="G7026" s="160"/>
      <c r="H7026" s="159"/>
      <c r="I7026" s="159"/>
      <c r="K7026" s="161"/>
      <c r="S7026" s="157"/>
    </row>
    <row r="7027" spans="1:19" s="158" customFormat="1" x14ac:dyDescent="0.2">
      <c r="A7027" s="157"/>
      <c r="E7027" s="159"/>
      <c r="F7027" s="159"/>
      <c r="G7027" s="160"/>
      <c r="H7027" s="159"/>
      <c r="I7027" s="159"/>
      <c r="K7027" s="161"/>
      <c r="S7027" s="157"/>
    </row>
    <row r="7028" spans="1:19" s="158" customFormat="1" x14ac:dyDescent="0.2">
      <c r="A7028" s="157"/>
      <c r="E7028" s="159"/>
      <c r="F7028" s="159"/>
      <c r="G7028" s="160"/>
      <c r="H7028" s="159"/>
      <c r="I7028" s="159"/>
      <c r="K7028" s="161"/>
      <c r="S7028" s="157"/>
    </row>
    <row r="7029" spans="1:19" s="158" customFormat="1" x14ac:dyDescent="0.2">
      <c r="A7029" s="157"/>
      <c r="E7029" s="159"/>
      <c r="F7029" s="159"/>
      <c r="G7029" s="160"/>
      <c r="H7029" s="159"/>
      <c r="I7029" s="159"/>
      <c r="K7029" s="161"/>
      <c r="S7029" s="157"/>
    </row>
    <row r="7030" spans="1:19" s="158" customFormat="1" x14ac:dyDescent="0.2">
      <c r="A7030" s="157"/>
      <c r="E7030" s="159"/>
      <c r="F7030" s="159"/>
      <c r="G7030" s="160"/>
      <c r="H7030" s="159"/>
      <c r="I7030" s="159"/>
      <c r="K7030" s="161"/>
      <c r="S7030" s="157"/>
    </row>
    <row r="7031" spans="1:19" s="158" customFormat="1" x14ac:dyDescent="0.2">
      <c r="A7031" s="157"/>
      <c r="E7031" s="159"/>
      <c r="F7031" s="159"/>
      <c r="G7031" s="160"/>
      <c r="H7031" s="159"/>
      <c r="I7031" s="159"/>
      <c r="K7031" s="161"/>
      <c r="S7031" s="157"/>
    </row>
    <row r="7032" spans="1:19" s="158" customFormat="1" x14ac:dyDescent="0.2">
      <c r="A7032" s="157"/>
      <c r="E7032" s="159"/>
      <c r="F7032" s="159"/>
      <c r="G7032" s="160"/>
      <c r="H7032" s="159"/>
      <c r="I7032" s="159"/>
      <c r="K7032" s="161"/>
      <c r="S7032" s="157"/>
    </row>
    <row r="7033" spans="1:19" s="158" customFormat="1" x14ac:dyDescent="0.2">
      <c r="A7033" s="157"/>
      <c r="E7033" s="159"/>
      <c r="F7033" s="159"/>
      <c r="G7033" s="160"/>
      <c r="H7033" s="159"/>
      <c r="I7033" s="159"/>
      <c r="K7033" s="161"/>
      <c r="S7033" s="157"/>
    </row>
    <row r="7034" spans="1:19" s="158" customFormat="1" x14ac:dyDescent="0.2">
      <c r="A7034" s="157"/>
      <c r="E7034" s="159"/>
      <c r="F7034" s="159"/>
      <c r="G7034" s="160"/>
      <c r="H7034" s="159"/>
      <c r="I7034" s="159"/>
      <c r="K7034" s="161"/>
      <c r="S7034" s="157"/>
    </row>
    <row r="7035" spans="1:19" s="158" customFormat="1" x14ac:dyDescent="0.2">
      <c r="A7035" s="157"/>
      <c r="E7035" s="159"/>
      <c r="F7035" s="159"/>
      <c r="G7035" s="160"/>
      <c r="H7035" s="159"/>
      <c r="I7035" s="159"/>
      <c r="K7035" s="161"/>
      <c r="S7035" s="157"/>
    </row>
    <row r="7036" spans="1:19" s="158" customFormat="1" x14ac:dyDescent="0.2">
      <c r="A7036" s="157"/>
      <c r="E7036" s="159"/>
      <c r="F7036" s="159"/>
      <c r="G7036" s="160"/>
      <c r="H7036" s="159"/>
      <c r="I7036" s="159"/>
      <c r="K7036" s="161"/>
      <c r="S7036" s="157"/>
    </row>
    <row r="7037" spans="1:19" s="158" customFormat="1" x14ac:dyDescent="0.2">
      <c r="A7037" s="157"/>
      <c r="E7037" s="159"/>
      <c r="F7037" s="159"/>
      <c r="G7037" s="160"/>
      <c r="H7037" s="159"/>
      <c r="I7037" s="159"/>
      <c r="K7037" s="161"/>
      <c r="S7037" s="157"/>
    </row>
    <row r="7038" spans="1:19" s="158" customFormat="1" x14ac:dyDescent="0.2">
      <c r="A7038" s="157"/>
      <c r="E7038" s="159"/>
      <c r="F7038" s="159"/>
      <c r="G7038" s="160"/>
      <c r="H7038" s="159"/>
      <c r="I7038" s="159"/>
      <c r="K7038" s="161"/>
      <c r="S7038" s="157"/>
    </row>
    <row r="7039" spans="1:19" s="158" customFormat="1" x14ac:dyDescent="0.2">
      <c r="A7039" s="157"/>
      <c r="E7039" s="159"/>
      <c r="F7039" s="159"/>
      <c r="G7039" s="160"/>
      <c r="H7039" s="159"/>
      <c r="I7039" s="159"/>
      <c r="K7039" s="161"/>
      <c r="S7039" s="157"/>
    </row>
    <row r="7040" spans="1:19" s="158" customFormat="1" x14ac:dyDescent="0.2">
      <c r="A7040" s="157"/>
      <c r="E7040" s="159"/>
      <c r="F7040" s="159"/>
      <c r="G7040" s="160"/>
      <c r="H7040" s="159"/>
      <c r="I7040" s="159"/>
      <c r="K7040" s="161"/>
      <c r="S7040" s="157"/>
    </row>
    <row r="7041" spans="1:19" s="158" customFormat="1" x14ac:dyDescent="0.2">
      <c r="A7041" s="157"/>
      <c r="E7041" s="159"/>
      <c r="F7041" s="159"/>
      <c r="G7041" s="160"/>
      <c r="H7041" s="159"/>
      <c r="I7041" s="159"/>
      <c r="K7041" s="161"/>
      <c r="S7041" s="157"/>
    </row>
    <row r="7042" spans="1:19" s="158" customFormat="1" x14ac:dyDescent="0.2">
      <c r="A7042" s="157"/>
      <c r="E7042" s="159"/>
      <c r="F7042" s="159"/>
      <c r="G7042" s="160"/>
      <c r="H7042" s="159"/>
      <c r="I7042" s="159"/>
      <c r="K7042" s="161"/>
      <c r="S7042" s="157"/>
    </row>
    <row r="7043" spans="1:19" s="158" customFormat="1" x14ac:dyDescent="0.2">
      <c r="A7043" s="157"/>
      <c r="E7043" s="159"/>
      <c r="F7043" s="159"/>
      <c r="G7043" s="160"/>
      <c r="H7043" s="159"/>
      <c r="I7043" s="159"/>
      <c r="K7043" s="161"/>
      <c r="S7043" s="157"/>
    </row>
    <row r="7044" spans="1:19" s="158" customFormat="1" x14ac:dyDescent="0.2">
      <c r="A7044" s="157"/>
      <c r="E7044" s="159"/>
      <c r="F7044" s="159"/>
      <c r="G7044" s="160"/>
      <c r="H7044" s="159"/>
      <c r="I7044" s="159"/>
      <c r="K7044" s="161"/>
      <c r="S7044" s="157"/>
    </row>
    <row r="7045" spans="1:19" s="158" customFormat="1" x14ac:dyDescent="0.2">
      <c r="A7045" s="157"/>
      <c r="E7045" s="159"/>
      <c r="F7045" s="159"/>
      <c r="G7045" s="160"/>
      <c r="H7045" s="159"/>
      <c r="I7045" s="159"/>
      <c r="K7045" s="161"/>
      <c r="S7045" s="157"/>
    </row>
    <row r="7046" spans="1:19" s="158" customFormat="1" x14ac:dyDescent="0.2">
      <c r="A7046" s="157"/>
      <c r="E7046" s="159"/>
      <c r="F7046" s="159"/>
      <c r="G7046" s="160"/>
      <c r="H7046" s="159"/>
      <c r="I7046" s="159"/>
      <c r="K7046" s="161"/>
      <c r="S7046" s="157"/>
    </row>
    <row r="7047" spans="1:19" s="158" customFormat="1" x14ac:dyDescent="0.2">
      <c r="A7047" s="157"/>
      <c r="E7047" s="159"/>
      <c r="F7047" s="159"/>
      <c r="G7047" s="160"/>
      <c r="H7047" s="159"/>
      <c r="I7047" s="159"/>
      <c r="K7047" s="161"/>
      <c r="S7047" s="157"/>
    </row>
    <row r="7048" spans="1:19" s="158" customFormat="1" x14ac:dyDescent="0.2">
      <c r="A7048" s="157"/>
      <c r="E7048" s="159"/>
      <c r="F7048" s="159"/>
      <c r="G7048" s="160"/>
      <c r="H7048" s="159"/>
      <c r="I7048" s="159"/>
      <c r="K7048" s="161"/>
      <c r="S7048" s="157"/>
    </row>
    <row r="7049" spans="1:19" s="158" customFormat="1" x14ac:dyDescent="0.2">
      <c r="A7049" s="157"/>
      <c r="E7049" s="159"/>
      <c r="F7049" s="159"/>
      <c r="G7049" s="160"/>
      <c r="H7049" s="159"/>
      <c r="I7049" s="159"/>
      <c r="K7049" s="161"/>
      <c r="S7049" s="157"/>
    </row>
    <row r="7050" spans="1:19" s="158" customFormat="1" x14ac:dyDescent="0.2">
      <c r="A7050" s="157"/>
      <c r="E7050" s="159"/>
      <c r="F7050" s="159"/>
      <c r="G7050" s="160"/>
      <c r="H7050" s="159"/>
      <c r="I7050" s="159"/>
      <c r="K7050" s="161"/>
      <c r="S7050" s="157"/>
    </row>
    <row r="7051" spans="1:19" s="158" customFormat="1" x14ac:dyDescent="0.2">
      <c r="A7051" s="157"/>
      <c r="E7051" s="159"/>
      <c r="F7051" s="159"/>
      <c r="G7051" s="160"/>
      <c r="H7051" s="159"/>
      <c r="I7051" s="159"/>
      <c r="K7051" s="161"/>
      <c r="S7051" s="157"/>
    </row>
    <row r="7052" spans="1:19" s="158" customFormat="1" x14ac:dyDescent="0.2">
      <c r="A7052" s="157"/>
      <c r="E7052" s="159"/>
      <c r="F7052" s="159"/>
      <c r="G7052" s="160"/>
      <c r="H7052" s="159"/>
      <c r="I7052" s="159"/>
      <c r="K7052" s="161"/>
      <c r="S7052" s="157"/>
    </row>
    <row r="7053" spans="1:19" s="158" customFormat="1" x14ac:dyDescent="0.2">
      <c r="A7053" s="157"/>
      <c r="E7053" s="159"/>
      <c r="F7053" s="159"/>
      <c r="G7053" s="160"/>
      <c r="H7053" s="159"/>
      <c r="I7053" s="159"/>
      <c r="K7053" s="161"/>
      <c r="S7053" s="157"/>
    </row>
    <row r="7054" spans="1:19" s="158" customFormat="1" x14ac:dyDescent="0.2">
      <c r="A7054" s="157"/>
      <c r="E7054" s="159"/>
      <c r="F7054" s="159"/>
      <c r="G7054" s="160"/>
      <c r="H7054" s="159"/>
      <c r="I7054" s="159"/>
      <c r="K7054" s="161"/>
      <c r="S7054" s="157"/>
    </row>
    <row r="7055" spans="1:19" s="158" customFormat="1" x14ac:dyDescent="0.2">
      <c r="A7055" s="157"/>
      <c r="E7055" s="159"/>
      <c r="F7055" s="159"/>
      <c r="G7055" s="160"/>
      <c r="H7055" s="159"/>
      <c r="I7055" s="159"/>
      <c r="K7055" s="161"/>
      <c r="S7055" s="157"/>
    </row>
    <row r="7056" spans="1:19" s="158" customFormat="1" x14ac:dyDescent="0.2">
      <c r="A7056" s="157"/>
      <c r="E7056" s="159"/>
      <c r="F7056" s="159"/>
      <c r="G7056" s="160"/>
      <c r="H7056" s="159"/>
      <c r="I7056" s="159"/>
      <c r="K7056" s="161"/>
      <c r="S7056" s="157"/>
    </row>
    <row r="7057" spans="1:19" s="158" customFormat="1" x14ac:dyDescent="0.2">
      <c r="A7057" s="157"/>
      <c r="E7057" s="159"/>
      <c r="F7057" s="159"/>
      <c r="G7057" s="160"/>
      <c r="H7057" s="159"/>
      <c r="I7057" s="159"/>
      <c r="K7057" s="161"/>
      <c r="S7057" s="157"/>
    </row>
    <row r="7058" spans="1:19" s="158" customFormat="1" x14ac:dyDescent="0.2">
      <c r="A7058" s="157"/>
      <c r="E7058" s="159"/>
      <c r="F7058" s="159"/>
      <c r="G7058" s="160"/>
      <c r="H7058" s="159"/>
      <c r="I7058" s="159"/>
      <c r="K7058" s="161"/>
      <c r="S7058" s="157"/>
    </row>
    <row r="7059" spans="1:19" s="158" customFormat="1" x14ac:dyDescent="0.2">
      <c r="A7059" s="157"/>
      <c r="E7059" s="159"/>
      <c r="F7059" s="159"/>
      <c r="G7059" s="160"/>
      <c r="H7059" s="159"/>
      <c r="I7059" s="159"/>
      <c r="K7059" s="161"/>
      <c r="S7059" s="157"/>
    </row>
    <row r="7060" spans="1:19" s="158" customFormat="1" x14ac:dyDescent="0.2">
      <c r="A7060" s="157"/>
      <c r="E7060" s="159"/>
      <c r="F7060" s="159"/>
      <c r="G7060" s="160"/>
      <c r="H7060" s="159"/>
      <c r="I7060" s="159"/>
      <c r="K7060" s="161"/>
      <c r="S7060" s="157"/>
    </row>
    <row r="7061" spans="1:19" s="158" customFormat="1" x14ac:dyDescent="0.2">
      <c r="A7061" s="157"/>
      <c r="E7061" s="159"/>
      <c r="F7061" s="159"/>
      <c r="G7061" s="160"/>
      <c r="H7061" s="159"/>
      <c r="I7061" s="159"/>
      <c r="K7061" s="161"/>
      <c r="S7061" s="157"/>
    </row>
    <row r="7062" spans="1:19" s="158" customFormat="1" x14ac:dyDescent="0.2">
      <c r="A7062" s="157"/>
      <c r="E7062" s="159"/>
      <c r="F7062" s="159"/>
      <c r="G7062" s="160"/>
      <c r="H7062" s="159"/>
      <c r="I7062" s="159"/>
      <c r="K7062" s="161"/>
      <c r="S7062" s="157"/>
    </row>
    <row r="7063" spans="1:19" s="158" customFormat="1" x14ac:dyDescent="0.2">
      <c r="A7063" s="157"/>
      <c r="E7063" s="159"/>
      <c r="F7063" s="159"/>
      <c r="G7063" s="160"/>
      <c r="H7063" s="159"/>
      <c r="I7063" s="159"/>
      <c r="K7063" s="161"/>
      <c r="S7063" s="157"/>
    </row>
    <row r="7064" spans="1:19" s="158" customFormat="1" x14ac:dyDescent="0.2">
      <c r="A7064" s="157"/>
      <c r="E7064" s="159"/>
      <c r="F7064" s="159"/>
      <c r="G7064" s="160"/>
      <c r="H7064" s="159"/>
      <c r="I7064" s="159"/>
      <c r="K7064" s="161"/>
      <c r="S7064" s="157"/>
    </row>
    <row r="7065" spans="1:19" s="158" customFormat="1" x14ac:dyDescent="0.2">
      <c r="A7065" s="157"/>
      <c r="E7065" s="159"/>
      <c r="F7065" s="159"/>
      <c r="G7065" s="160"/>
      <c r="H7065" s="159"/>
      <c r="I7065" s="159"/>
      <c r="K7065" s="161"/>
      <c r="S7065" s="157"/>
    </row>
    <row r="7066" spans="1:19" s="158" customFormat="1" x14ac:dyDescent="0.2">
      <c r="A7066" s="157"/>
      <c r="E7066" s="159"/>
      <c r="F7066" s="159"/>
      <c r="G7066" s="160"/>
      <c r="H7066" s="159"/>
      <c r="I7066" s="159"/>
      <c r="K7066" s="161"/>
      <c r="S7066" s="157"/>
    </row>
    <row r="7067" spans="1:19" s="158" customFormat="1" x14ac:dyDescent="0.2">
      <c r="A7067" s="157"/>
      <c r="E7067" s="159"/>
      <c r="F7067" s="159"/>
      <c r="G7067" s="160"/>
      <c r="H7067" s="159"/>
      <c r="I7067" s="159"/>
      <c r="K7067" s="161"/>
      <c r="S7067" s="157"/>
    </row>
    <row r="7068" spans="1:19" s="158" customFormat="1" x14ac:dyDescent="0.2">
      <c r="A7068" s="157"/>
      <c r="E7068" s="159"/>
      <c r="F7068" s="159"/>
      <c r="G7068" s="160"/>
      <c r="H7068" s="159"/>
      <c r="I7068" s="159"/>
      <c r="K7068" s="161"/>
      <c r="S7068" s="157"/>
    </row>
    <row r="7069" spans="1:19" s="158" customFormat="1" x14ac:dyDescent="0.2">
      <c r="A7069" s="157"/>
      <c r="E7069" s="159"/>
      <c r="F7069" s="159"/>
      <c r="G7069" s="160"/>
      <c r="H7069" s="159"/>
      <c r="I7069" s="159"/>
      <c r="K7069" s="161"/>
      <c r="S7069" s="157"/>
    </row>
    <row r="7070" spans="1:19" s="158" customFormat="1" x14ac:dyDescent="0.2">
      <c r="A7070" s="157"/>
      <c r="E7070" s="159"/>
      <c r="F7070" s="159"/>
      <c r="G7070" s="160"/>
      <c r="H7070" s="159"/>
      <c r="I7070" s="159"/>
      <c r="K7070" s="161"/>
      <c r="S7070" s="157"/>
    </row>
    <row r="7071" spans="1:19" s="158" customFormat="1" x14ac:dyDescent="0.2">
      <c r="A7071" s="157"/>
      <c r="E7071" s="159"/>
      <c r="F7071" s="159"/>
      <c r="G7071" s="160"/>
      <c r="H7071" s="159"/>
      <c r="I7071" s="159"/>
      <c r="K7071" s="161"/>
      <c r="S7071" s="157"/>
    </row>
    <row r="7072" spans="1:19" s="158" customFormat="1" x14ac:dyDescent="0.2">
      <c r="A7072" s="157"/>
      <c r="E7072" s="159"/>
      <c r="F7072" s="159"/>
      <c r="G7072" s="160"/>
      <c r="H7072" s="159"/>
      <c r="I7072" s="159"/>
      <c r="K7072" s="161"/>
      <c r="S7072" s="157"/>
    </row>
    <row r="7073" spans="1:19" s="158" customFormat="1" x14ac:dyDescent="0.2">
      <c r="A7073" s="157"/>
      <c r="E7073" s="159"/>
      <c r="F7073" s="159"/>
      <c r="G7073" s="160"/>
      <c r="H7073" s="159"/>
      <c r="I7073" s="159"/>
      <c r="K7073" s="161"/>
      <c r="S7073" s="157"/>
    </row>
    <row r="7074" spans="1:19" s="158" customFormat="1" x14ac:dyDescent="0.2">
      <c r="A7074" s="157"/>
      <c r="E7074" s="159"/>
      <c r="F7074" s="159"/>
      <c r="G7074" s="160"/>
      <c r="H7074" s="159"/>
      <c r="I7074" s="159"/>
      <c r="K7074" s="161"/>
      <c r="S7074" s="157"/>
    </row>
    <row r="7075" spans="1:19" s="158" customFormat="1" x14ac:dyDescent="0.2">
      <c r="A7075" s="157"/>
      <c r="E7075" s="159"/>
      <c r="F7075" s="159"/>
      <c r="G7075" s="160"/>
      <c r="H7075" s="159"/>
      <c r="I7075" s="159"/>
      <c r="K7075" s="161"/>
      <c r="S7075" s="157"/>
    </row>
    <row r="7076" spans="1:19" s="158" customFormat="1" x14ac:dyDescent="0.2">
      <c r="A7076" s="157"/>
      <c r="E7076" s="159"/>
      <c r="F7076" s="159"/>
      <c r="G7076" s="160"/>
      <c r="H7076" s="159"/>
      <c r="I7076" s="159"/>
      <c r="K7076" s="161"/>
      <c r="S7076" s="157"/>
    </row>
    <row r="7077" spans="1:19" s="158" customFormat="1" x14ac:dyDescent="0.2">
      <c r="A7077" s="157"/>
      <c r="E7077" s="159"/>
      <c r="F7077" s="159"/>
      <c r="G7077" s="160"/>
      <c r="H7077" s="159"/>
      <c r="I7077" s="159"/>
      <c r="K7077" s="161"/>
      <c r="S7077" s="157"/>
    </row>
    <row r="7078" spans="1:19" s="158" customFormat="1" x14ac:dyDescent="0.2">
      <c r="A7078" s="157"/>
      <c r="E7078" s="159"/>
      <c r="F7078" s="159"/>
      <c r="G7078" s="160"/>
      <c r="H7078" s="159"/>
      <c r="I7078" s="159"/>
      <c r="K7078" s="161"/>
      <c r="S7078" s="157"/>
    </row>
    <row r="7079" spans="1:19" s="158" customFormat="1" x14ac:dyDescent="0.2">
      <c r="A7079" s="157"/>
      <c r="E7079" s="159"/>
      <c r="F7079" s="159"/>
      <c r="G7079" s="160"/>
      <c r="H7079" s="159"/>
      <c r="I7079" s="159"/>
      <c r="K7079" s="161"/>
      <c r="S7079" s="157"/>
    </row>
    <row r="7080" spans="1:19" s="158" customFormat="1" x14ac:dyDescent="0.2">
      <c r="A7080" s="157"/>
      <c r="E7080" s="159"/>
      <c r="F7080" s="159"/>
      <c r="G7080" s="160"/>
      <c r="H7080" s="159"/>
      <c r="I7080" s="159"/>
      <c r="K7080" s="161"/>
      <c r="S7080" s="157"/>
    </row>
    <row r="7081" spans="1:19" s="158" customFormat="1" x14ac:dyDescent="0.2">
      <c r="A7081" s="157"/>
      <c r="E7081" s="159"/>
      <c r="F7081" s="159"/>
      <c r="G7081" s="160"/>
      <c r="H7081" s="159"/>
      <c r="I7081" s="159"/>
      <c r="K7081" s="161"/>
      <c r="S7081" s="157"/>
    </row>
    <row r="7082" spans="1:19" s="158" customFormat="1" x14ac:dyDescent="0.2">
      <c r="A7082" s="157"/>
      <c r="E7082" s="159"/>
      <c r="F7082" s="159"/>
      <c r="G7082" s="160"/>
      <c r="H7082" s="159"/>
      <c r="I7082" s="159"/>
      <c r="K7082" s="161"/>
      <c r="S7082" s="157"/>
    </row>
    <row r="7083" spans="1:19" s="158" customFormat="1" x14ac:dyDescent="0.2">
      <c r="A7083" s="157"/>
      <c r="E7083" s="159"/>
      <c r="F7083" s="159"/>
      <c r="G7083" s="160"/>
      <c r="H7083" s="159"/>
      <c r="I7083" s="159"/>
      <c r="K7083" s="161"/>
      <c r="S7083" s="157"/>
    </row>
    <row r="7084" spans="1:19" s="158" customFormat="1" x14ac:dyDescent="0.2">
      <c r="A7084" s="157"/>
      <c r="E7084" s="159"/>
      <c r="F7084" s="159"/>
      <c r="G7084" s="160"/>
      <c r="H7084" s="159"/>
      <c r="I7084" s="159"/>
      <c r="K7084" s="161"/>
      <c r="S7084" s="157"/>
    </row>
    <row r="7085" spans="1:19" s="158" customFormat="1" x14ac:dyDescent="0.2">
      <c r="A7085" s="157"/>
      <c r="E7085" s="159"/>
      <c r="F7085" s="159"/>
      <c r="G7085" s="160"/>
      <c r="H7085" s="159"/>
      <c r="I7085" s="159"/>
      <c r="K7085" s="161"/>
      <c r="S7085" s="157"/>
    </row>
    <row r="7086" spans="1:19" s="158" customFormat="1" x14ac:dyDescent="0.2">
      <c r="A7086" s="157"/>
      <c r="E7086" s="159"/>
      <c r="F7086" s="159"/>
      <c r="G7086" s="160"/>
      <c r="H7086" s="159"/>
      <c r="I7086" s="159"/>
      <c r="K7086" s="161"/>
      <c r="S7086" s="157"/>
    </row>
    <row r="7087" spans="1:19" s="158" customFormat="1" x14ac:dyDescent="0.2">
      <c r="A7087" s="157"/>
      <c r="E7087" s="159"/>
      <c r="F7087" s="159"/>
      <c r="G7087" s="160"/>
      <c r="H7087" s="159"/>
      <c r="I7087" s="159"/>
      <c r="K7087" s="161"/>
      <c r="S7087" s="157"/>
    </row>
    <row r="7088" spans="1:19" s="158" customFormat="1" x14ac:dyDescent="0.2">
      <c r="A7088" s="157"/>
      <c r="E7088" s="159"/>
      <c r="F7088" s="159"/>
      <c r="G7088" s="160"/>
      <c r="H7088" s="159"/>
      <c r="I7088" s="159"/>
      <c r="K7088" s="161"/>
      <c r="S7088" s="157"/>
    </row>
    <row r="7089" spans="1:19" s="158" customFormat="1" x14ac:dyDescent="0.2">
      <c r="A7089" s="157"/>
      <c r="E7089" s="159"/>
      <c r="F7089" s="159"/>
      <c r="G7089" s="160"/>
      <c r="H7089" s="159"/>
      <c r="I7089" s="159"/>
      <c r="K7089" s="161"/>
      <c r="S7089" s="157"/>
    </row>
    <row r="7090" spans="1:19" s="158" customFormat="1" x14ac:dyDescent="0.2">
      <c r="A7090" s="157"/>
      <c r="E7090" s="159"/>
      <c r="F7090" s="159"/>
      <c r="G7090" s="160"/>
      <c r="H7090" s="159"/>
      <c r="I7090" s="159"/>
      <c r="K7090" s="161"/>
      <c r="S7090" s="157"/>
    </row>
    <row r="7091" spans="1:19" s="158" customFormat="1" x14ac:dyDescent="0.2">
      <c r="A7091" s="157"/>
      <c r="E7091" s="159"/>
      <c r="F7091" s="159"/>
      <c r="G7091" s="160"/>
      <c r="H7091" s="159"/>
      <c r="I7091" s="159"/>
      <c r="K7091" s="161"/>
      <c r="S7091" s="157"/>
    </row>
    <row r="7092" spans="1:19" s="158" customFormat="1" x14ac:dyDescent="0.2">
      <c r="A7092" s="157"/>
      <c r="E7092" s="159"/>
      <c r="F7092" s="159"/>
      <c r="G7092" s="160"/>
      <c r="H7092" s="159"/>
      <c r="I7092" s="159"/>
      <c r="K7092" s="161"/>
      <c r="S7092" s="157"/>
    </row>
    <row r="7093" spans="1:19" s="158" customFormat="1" x14ac:dyDescent="0.2">
      <c r="A7093" s="157"/>
      <c r="E7093" s="159"/>
      <c r="F7093" s="159"/>
      <c r="G7093" s="160"/>
      <c r="H7093" s="159"/>
      <c r="I7093" s="159"/>
      <c r="K7093" s="161"/>
      <c r="S7093" s="157"/>
    </row>
    <row r="7094" spans="1:19" s="158" customFormat="1" x14ac:dyDescent="0.2">
      <c r="A7094" s="157"/>
      <c r="E7094" s="159"/>
      <c r="F7094" s="159"/>
      <c r="G7094" s="160"/>
      <c r="H7094" s="159"/>
      <c r="I7094" s="159"/>
      <c r="K7094" s="161"/>
      <c r="S7094" s="157"/>
    </row>
    <row r="7095" spans="1:19" s="158" customFormat="1" x14ac:dyDescent="0.2">
      <c r="A7095" s="157"/>
      <c r="E7095" s="159"/>
      <c r="F7095" s="159"/>
      <c r="G7095" s="160"/>
      <c r="H7095" s="159"/>
      <c r="I7095" s="159"/>
      <c r="K7095" s="161"/>
      <c r="S7095" s="157"/>
    </row>
    <row r="7096" spans="1:19" s="158" customFormat="1" x14ac:dyDescent="0.2">
      <c r="A7096" s="157"/>
      <c r="E7096" s="159"/>
      <c r="F7096" s="159"/>
      <c r="G7096" s="160"/>
      <c r="H7096" s="159"/>
      <c r="I7096" s="159"/>
      <c r="K7096" s="161"/>
      <c r="S7096" s="157"/>
    </row>
    <row r="7097" spans="1:19" s="158" customFormat="1" x14ac:dyDescent="0.2">
      <c r="A7097" s="157"/>
      <c r="E7097" s="159"/>
      <c r="F7097" s="159"/>
      <c r="G7097" s="160"/>
      <c r="H7097" s="159"/>
      <c r="I7097" s="159"/>
      <c r="K7097" s="161"/>
      <c r="S7097" s="157"/>
    </row>
    <row r="7098" spans="1:19" s="158" customFormat="1" x14ac:dyDescent="0.2">
      <c r="A7098" s="157"/>
      <c r="E7098" s="159"/>
      <c r="F7098" s="159"/>
      <c r="G7098" s="160"/>
      <c r="H7098" s="159"/>
      <c r="I7098" s="159"/>
      <c r="K7098" s="161"/>
      <c r="S7098" s="157"/>
    </row>
    <row r="7099" spans="1:19" s="158" customFormat="1" x14ac:dyDescent="0.2">
      <c r="A7099" s="157"/>
      <c r="E7099" s="159"/>
      <c r="F7099" s="159"/>
      <c r="G7099" s="160"/>
      <c r="H7099" s="159"/>
      <c r="I7099" s="159"/>
      <c r="K7099" s="161"/>
      <c r="S7099" s="157"/>
    </row>
    <row r="7100" spans="1:19" s="158" customFormat="1" x14ac:dyDescent="0.2">
      <c r="A7100" s="157"/>
      <c r="E7100" s="159"/>
      <c r="F7100" s="159"/>
      <c r="G7100" s="160"/>
      <c r="H7100" s="159"/>
      <c r="I7100" s="159"/>
      <c r="K7100" s="161"/>
      <c r="S7100" s="157"/>
    </row>
    <row r="7101" spans="1:19" s="158" customFormat="1" x14ac:dyDescent="0.2">
      <c r="A7101" s="157"/>
      <c r="E7101" s="159"/>
      <c r="F7101" s="159"/>
      <c r="G7101" s="160"/>
      <c r="H7101" s="159"/>
      <c r="I7101" s="159"/>
      <c r="K7101" s="161"/>
      <c r="S7101" s="157"/>
    </row>
    <row r="7102" spans="1:19" s="158" customFormat="1" x14ac:dyDescent="0.2">
      <c r="A7102" s="157"/>
      <c r="E7102" s="159"/>
      <c r="F7102" s="159"/>
      <c r="G7102" s="160"/>
      <c r="H7102" s="159"/>
      <c r="I7102" s="159"/>
      <c r="K7102" s="161"/>
      <c r="S7102" s="157"/>
    </row>
    <row r="7103" spans="1:19" s="158" customFormat="1" x14ac:dyDescent="0.2">
      <c r="A7103" s="157"/>
      <c r="E7103" s="159"/>
      <c r="F7103" s="159"/>
      <c r="G7103" s="160"/>
      <c r="H7103" s="159"/>
      <c r="I7103" s="159"/>
      <c r="K7103" s="161"/>
      <c r="S7103" s="157"/>
    </row>
    <row r="7104" spans="1:19" s="158" customFormat="1" x14ac:dyDescent="0.2">
      <c r="A7104" s="157"/>
      <c r="E7104" s="159"/>
      <c r="F7104" s="159"/>
      <c r="G7104" s="160"/>
      <c r="H7104" s="159"/>
      <c r="I7104" s="159"/>
      <c r="K7104" s="161"/>
      <c r="S7104" s="157"/>
    </row>
    <row r="7105" spans="1:19" s="158" customFormat="1" x14ac:dyDescent="0.2">
      <c r="A7105" s="157"/>
      <c r="E7105" s="159"/>
      <c r="F7105" s="159"/>
      <c r="G7105" s="160"/>
      <c r="H7105" s="159"/>
      <c r="I7105" s="159"/>
      <c r="K7105" s="161"/>
      <c r="S7105" s="157"/>
    </row>
    <row r="7106" spans="1:19" s="158" customFormat="1" x14ac:dyDescent="0.2">
      <c r="A7106" s="157"/>
      <c r="E7106" s="159"/>
      <c r="F7106" s="159"/>
      <c r="G7106" s="160"/>
      <c r="H7106" s="159"/>
      <c r="I7106" s="159"/>
      <c r="K7106" s="161"/>
      <c r="S7106" s="157"/>
    </row>
    <row r="7107" spans="1:19" s="158" customFormat="1" x14ac:dyDescent="0.2">
      <c r="A7107" s="157"/>
      <c r="E7107" s="159"/>
      <c r="F7107" s="159"/>
      <c r="G7107" s="160"/>
      <c r="H7107" s="159"/>
      <c r="I7107" s="159"/>
      <c r="K7107" s="161"/>
      <c r="S7107" s="157"/>
    </row>
    <row r="7108" spans="1:19" s="158" customFormat="1" x14ac:dyDescent="0.2">
      <c r="A7108" s="157"/>
      <c r="E7108" s="159"/>
      <c r="F7108" s="159"/>
      <c r="G7108" s="160"/>
      <c r="H7108" s="159"/>
      <c r="I7108" s="159"/>
      <c r="K7108" s="161"/>
      <c r="S7108" s="157"/>
    </row>
    <row r="7109" spans="1:19" s="158" customFormat="1" x14ac:dyDescent="0.2">
      <c r="A7109" s="157"/>
      <c r="E7109" s="159"/>
      <c r="F7109" s="159"/>
      <c r="G7109" s="160"/>
      <c r="H7109" s="159"/>
      <c r="I7109" s="159"/>
      <c r="K7109" s="161"/>
      <c r="S7109" s="157"/>
    </row>
    <row r="7110" spans="1:19" s="158" customFormat="1" x14ac:dyDescent="0.2">
      <c r="A7110" s="157"/>
      <c r="E7110" s="159"/>
      <c r="F7110" s="159"/>
      <c r="G7110" s="160"/>
      <c r="H7110" s="159"/>
      <c r="I7110" s="159"/>
      <c r="K7110" s="161"/>
      <c r="S7110" s="157"/>
    </row>
    <row r="7111" spans="1:19" s="158" customFormat="1" x14ac:dyDescent="0.2">
      <c r="A7111" s="157"/>
      <c r="E7111" s="159"/>
      <c r="F7111" s="159"/>
      <c r="G7111" s="160"/>
      <c r="H7111" s="159"/>
      <c r="I7111" s="159"/>
      <c r="K7111" s="161"/>
      <c r="S7111" s="157"/>
    </row>
    <row r="7112" spans="1:19" s="158" customFormat="1" x14ac:dyDescent="0.2">
      <c r="A7112" s="157"/>
      <c r="E7112" s="159"/>
      <c r="F7112" s="159"/>
      <c r="G7112" s="160"/>
      <c r="H7112" s="159"/>
      <c r="I7112" s="159"/>
      <c r="K7112" s="161"/>
      <c r="S7112" s="157"/>
    </row>
    <row r="7113" spans="1:19" s="158" customFormat="1" x14ac:dyDescent="0.2">
      <c r="A7113" s="157"/>
      <c r="E7113" s="159"/>
      <c r="F7113" s="159"/>
      <c r="G7113" s="160"/>
      <c r="H7113" s="159"/>
      <c r="I7113" s="159"/>
      <c r="K7113" s="161"/>
      <c r="S7113" s="157"/>
    </row>
    <row r="7114" spans="1:19" s="158" customFormat="1" x14ac:dyDescent="0.2">
      <c r="A7114" s="157"/>
      <c r="E7114" s="159"/>
      <c r="F7114" s="159"/>
      <c r="G7114" s="160"/>
      <c r="H7114" s="159"/>
      <c r="I7114" s="159"/>
      <c r="K7114" s="161"/>
      <c r="S7114" s="157"/>
    </row>
    <row r="7115" spans="1:19" s="158" customFormat="1" x14ac:dyDescent="0.2">
      <c r="A7115" s="157"/>
      <c r="E7115" s="159"/>
      <c r="F7115" s="159"/>
      <c r="G7115" s="160"/>
      <c r="H7115" s="159"/>
      <c r="I7115" s="159"/>
      <c r="K7115" s="161"/>
      <c r="S7115" s="157"/>
    </row>
    <row r="7116" spans="1:19" s="158" customFormat="1" x14ac:dyDescent="0.2">
      <c r="A7116" s="157"/>
      <c r="E7116" s="159"/>
      <c r="F7116" s="159"/>
      <c r="G7116" s="160"/>
      <c r="H7116" s="159"/>
      <c r="I7116" s="159"/>
      <c r="K7116" s="161"/>
      <c r="S7116" s="157"/>
    </row>
    <row r="7117" spans="1:19" s="158" customFormat="1" x14ac:dyDescent="0.2">
      <c r="A7117" s="157"/>
      <c r="E7117" s="159"/>
      <c r="F7117" s="159"/>
      <c r="G7117" s="160"/>
      <c r="H7117" s="159"/>
      <c r="I7117" s="159"/>
      <c r="K7117" s="161"/>
      <c r="S7117" s="157"/>
    </row>
    <row r="7118" spans="1:19" s="158" customFormat="1" x14ac:dyDescent="0.2">
      <c r="A7118" s="157"/>
      <c r="E7118" s="159"/>
      <c r="F7118" s="159"/>
      <c r="G7118" s="160"/>
      <c r="H7118" s="159"/>
      <c r="I7118" s="159"/>
      <c r="K7118" s="161"/>
      <c r="S7118" s="157"/>
    </row>
    <row r="7119" spans="1:19" s="158" customFormat="1" x14ac:dyDescent="0.2">
      <c r="A7119" s="157"/>
      <c r="E7119" s="159"/>
      <c r="F7119" s="159"/>
      <c r="G7119" s="160"/>
      <c r="H7119" s="159"/>
      <c r="I7119" s="159"/>
      <c r="K7119" s="161"/>
      <c r="S7119" s="157"/>
    </row>
    <row r="7120" spans="1:19" s="158" customFormat="1" x14ac:dyDescent="0.2">
      <c r="A7120" s="157"/>
      <c r="E7120" s="159"/>
      <c r="F7120" s="159"/>
      <c r="G7120" s="160"/>
      <c r="H7120" s="159"/>
      <c r="I7120" s="159"/>
      <c r="K7120" s="161"/>
      <c r="S7120" s="157"/>
    </row>
    <row r="7121" spans="1:19" s="158" customFormat="1" x14ac:dyDescent="0.2">
      <c r="A7121" s="157"/>
      <c r="E7121" s="159"/>
      <c r="F7121" s="159"/>
      <c r="G7121" s="160"/>
      <c r="H7121" s="159"/>
      <c r="I7121" s="159"/>
      <c r="K7121" s="161"/>
      <c r="S7121" s="157"/>
    </row>
    <row r="7122" spans="1:19" s="158" customFormat="1" x14ac:dyDescent="0.2">
      <c r="A7122" s="157"/>
      <c r="E7122" s="159"/>
      <c r="F7122" s="159"/>
      <c r="G7122" s="160"/>
      <c r="H7122" s="159"/>
      <c r="I7122" s="159"/>
      <c r="K7122" s="161"/>
      <c r="S7122" s="157"/>
    </row>
    <row r="7123" spans="1:19" s="158" customFormat="1" x14ac:dyDescent="0.2">
      <c r="A7123" s="157"/>
      <c r="E7123" s="159"/>
      <c r="F7123" s="159"/>
      <c r="G7123" s="160"/>
      <c r="H7123" s="159"/>
      <c r="I7123" s="159"/>
      <c r="K7123" s="161"/>
      <c r="S7123" s="157"/>
    </row>
    <row r="7124" spans="1:19" s="158" customFormat="1" x14ac:dyDescent="0.2">
      <c r="A7124" s="157"/>
      <c r="E7124" s="159"/>
      <c r="F7124" s="159"/>
      <c r="G7124" s="160"/>
      <c r="H7124" s="159"/>
      <c r="I7124" s="159"/>
      <c r="K7124" s="161"/>
      <c r="S7124" s="157"/>
    </row>
    <row r="7125" spans="1:19" s="158" customFormat="1" x14ac:dyDescent="0.2">
      <c r="A7125" s="157"/>
      <c r="E7125" s="159"/>
      <c r="F7125" s="159"/>
      <c r="G7125" s="160"/>
      <c r="H7125" s="159"/>
      <c r="I7125" s="159"/>
      <c r="K7125" s="161"/>
      <c r="S7125" s="157"/>
    </row>
    <row r="7126" spans="1:19" s="158" customFormat="1" x14ac:dyDescent="0.2">
      <c r="A7126" s="157"/>
      <c r="E7126" s="159"/>
      <c r="F7126" s="159"/>
      <c r="G7126" s="160"/>
      <c r="H7126" s="159"/>
      <c r="I7126" s="159"/>
      <c r="K7126" s="161"/>
      <c r="S7126" s="157"/>
    </row>
    <row r="7127" spans="1:19" s="158" customFormat="1" x14ac:dyDescent="0.2">
      <c r="A7127" s="157"/>
      <c r="E7127" s="159"/>
      <c r="F7127" s="159"/>
      <c r="G7127" s="160"/>
      <c r="H7127" s="159"/>
      <c r="I7127" s="159"/>
      <c r="K7127" s="161"/>
      <c r="S7127" s="157"/>
    </row>
    <row r="7128" spans="1:19" s="158" customFormat="1" x14ac:dyDescent="0.2">
      <c r="A7128" s="157"/>
      <c r="E7128" s="159"/>
      <c r="F7128" s="159"/>
      <c r="G7128" s="160"/>
      <c r="H7128" s="159"/>
      <c r="I7128" s="159"/>
      <c r="K7128" s="161"/>
      <c r="S7128" s="157"/>
    </row>
    <row r="7129" spans="1:19" s="158" customFormat="1" x14ac:dyDescent="0.2">
      <c r="A7129" s="157"/>
      <c r="E7129" s="159"/>
      <c r="F7129" s="159"/>
      <c r="G7129" s="160"/>
      <c r="H7129" s="159"/>
      <c r="I7129" s="159"/>
      <c r="K7129" s="161"/>
      <c r="S7129" s="157"/>
    </row>
    <row r="7130" spans="1:19" s="158" customFormat="1" x14ac:dyDescent="0.2">
      <c r="A7130" s="157"/>
      <c r="E7130" s="159"/>
      <c r="F7130" s="159"/>
      <c r="G7130" s="160"/>
      <c r="H7130" s="159"/>
      <c r="I7130" s="159"/>
      <c r="K7130" s="161"/>
      <c r="S7130" s="157"/>
    </row>
    <row r="7131" spans="1:19" s="158" customFormat="1" x14ac:dyDescent="0.2">
      <c r="A7131" s="157"/>
      <c r="E7131" s="159"/>
      <c r="F7131" s="159"/>
      <c r="G7131" s="160"/>
      <c r="H7131" s="159"/>
      <c r="I7131" s="159"/>
      <c r="K7131" s="161"/>
      <c r="S7131" s="157"/>
    </row>
    <row r="7132" spans="1:19" s="158" customFormat="1" x14ac:dyDescent="0.2">
      <c r="A7132" s="157"/>
      <c r="E7132" s="159"/>
      <c r="F7132" s="159"/>
      <c r="G7132" s="160"/>
      <c r="H7132" s="159"/>
      <c r="I7132" s="159"/>
      <c r="K7132" s="161"/>
      <c r="S7132" s="157"/>
    </row>
    <row r="7133" spans="1:19" s="158" customFormat="1" x14ac:dyDescent="0.2">
      <c r="A7133" s="157"/>
      <c r="E7133" s="159"/>
      <c r="F7133" s="159"/>
      <c r="G7133" s="160"/>
      <c r="H7133" s="159"/>
      <c r="I7133" s="159"/>
      <c r="K7133" s="161"/>
      <c r="S7133" s="157"/>
    </row>
    <row r="7134" spans="1:19" s="158" customFormat="1" x14ac:dyDescent="0.2">
      <c r="A7134" s="157"/>
      <c r="E7134" s="159"/>
      <c r="F7134" s="159"/>
      <c r="G7134" s="160"/>
      <c r="H7134" s="159"/>
      <c r="I7134" s="159"/>
      <c r="K7134" s="161"/>
      <c r="S7134" s="157"/>
    </row>
    <row r="7135" spans="1:19" s="158" customFormat="1" x14ac:dyDescent="0.2">
      <c r="A7135" s="157"/>
      <c r="E7135" s="159"/>
      <c r="F7135" s="159"/>
      <c r="G7135" s="160"/>
      <c r="H7135" s="159"/>
      <c r="I7135" s="159"/>
      <c r="K7135" s="161"/>
      <c r="S7135" s="157"/>
    </row>
    <row r="7136" spans="1:19" s="158" customFormat="1" x14ac:dyDescent="0.2">
      <c r="A7136" s="157"/>
      <c r="E7136" s="159"/>
      <c r="F7136" s="159"/>
      <c r="G7136" s="160"/>
      <c r="H7136" s="159"/>
      <c r="I7136" s="159"/>
      <c r="K7136" s="161"/>
      <c r="S7136" s="157"/>
    </row>
    <row r="7137" spans="1:19" s="158" customFormat="1" x14ac:dyDescent="0.2">
      <c r="A7137" s="157"/>
      <c r="E7137" s="159"/>
      <c r="F7137" s="159"/>
      <c r="G7137" s="160"/>
      <c r="H7137" s="159"/>
      <c r="I7137" s="159"/>
      <c r="K7137" s="161"/>
      <c r="S7137" s="157"/>
    </row>
    <row r="7138" spans="1:19" s="158" customFormat="1" x14ac:dyDescent="0.2">
      <c r="A7138" s="157"/>
      <c r="E7138" s="159"/>
      <c r="F7138" s="159"/>
      <c r="G7138" s="160"/>
      <c r="H7138" s="159"/>
      <c r="I7138" s="159"/>
      <c r="K7138" s="161"/>
      <c r="S7138" s="157"/>
    </row>
    <row r="7139" spans="1:19" s="158" customFormat="1" x14ac:dyDescent="0.2">
      <c r="A7139" s="157"/>
      <c r="E7139" s="159"/>
      <c r="F7139" s="159"/>
      <c r="G7139" s="160"/>
      <c r="H7139" s="159"/>
      <c r="I7139" s="159"/>
      <c r="K7139" s="161"/>
      <c r="S7139" s="157"/>
    </row>
    <row r="7140" spans="1:19" s="158" customFormat="1" x14ac:dyDescent="0.2">
      <c r="A7140" s="157"/>
      <c r="E7140" s="159"/>
      <c r="F7140" s="159"/>
      <c r="G7140" s="160"/>
      <c r="H7140" s="159"/>
      <c r="I7140" s="159"/>
      <c r="K7140" s="161"/>
      <c r="S7140" s="157"/>
    </row>
    <row r="7141" spans="1:19" s="158" customFormat="1" x14ac:dyDescent="0.2">
      <c r="A7141" s="157"/>
      <c r="E7141" s="159"/>
      <c r="F7141" s="159"/>
      <c r="G7141" s="160"/>
      <c r="H7141" s="159"/>
      <c r="I7141" s="159"/>
      <c r="K7141" s="161"/>
      <c r="S7141" s="157"/>
    </row>
    <row r="7142" spans="1:19" s="158" customFormat="1" x14ac:dyDescent="0.2">
      <c r="A7142" s="157"/>
      <c r="E7142" s="159"/>
      <c r="F7142" s="159"/>
      <c r="G7142" s="160"/>
      <c r="H7142" s="159"/>
      <c r="I7142" s="159"/>
      <c r="K7142" s="161"/>
      <c r="S7142" s="157"/>
    </row>
    <row r="7143" spans="1:19" s="158" customFormat="1" x14ac:dyDescent="0.2">
      <c r="A7143" s="157"/>
      <c r="E7143" s="159"/>
      <c r="F7143" s="159"/>
      <c r="G7143" s="160"/>
      <c r="H7143" s="159"/>
      <c r="I7143" s="159"/>
      <c r="K7143" s="161"/>
      <c r="S7143" s="157"/>
    </row>
    <row r="7144" spans="1:19" s="158" customFormat="1" x14ac:dyDescent="0.2">
      <c r="A7144" s="157"/>
      <c r="E7144" s="159"/>
      <c r="F7144" s="159"/>
      <c r="G7144" s="160"/>
      <c r="H7144" s="159"/>
      <c r="I7144" s="159"/>
      <c r="K7144" s="161"/>
      <c r="S7144" s="157"/>
    </row>
    <row r="7145" spans="1:19" s="158" customFormat="1" x14ac:dyDescent="0.2">
      <c r="A7145" s="157"/>
      <c r="E7145" s="159"/>
      <c r="F7145" s="159"/>
      <c r="G7145" s="160"/>
      <c r="H7145" s="159"/>
      <c r="I7145" s="159"/>
      <c r="K7145" s="161"/>
      <c r="S7145" s="157"/>
    </row>
    <row r="7146" spans="1:19" s="158" customFormat="1" x14ac:dyDescent="0.2">
      <c r="A7146" s="157"/>
      <c r="E7146" s="159"/>
      <c r="F7146" s="159"/>
      <c r="G7146" s="160"/>
      <c r="H7146" s="159"/>
      <c r="I7146" s="159"/>
      <c r="K7146" s="161"/>
      <c r="S7146" s="157"/>
    </row>
    <row r="7147" spans="1:19" s="158" customFormat="1" x14ac:dyDescent="0.2">
      <c r="A7147" s="157"/>
      <c r="E7147" s="159"/>
      <c r="F7147" s="159"/>
      <c r="G7147" s="160"/>
      <c r="H7147" s="159"/>
      <c r="I7147" s="159"/>
      <c r="K7147" s="161"/>
      <c r="S7147" s="157"/>
    </row>
    <row r="7148" spans="1:19" s="158" customFormat="1" x14ac:dyDescent="0.2">
      <c r="A7148" s="157"/>
      <c r="E7148" s="159"/>
      <c r="F7148" s="159"/>
      <c r="G7148" s="160"/>
      <c r="H7148" s="159"/>
      <c r="I7148" s="159"/>
      <c r="K7148" s="161"/>
      <c r="S7148" s="157"/>
    </row>
    <row r="7149" spans="1:19" s="158" customFormat="1" x14ac:dyDescent="0.2">
      <c r="A7149" s="157"/>
      <c r="E7149" s="159"/>
      <c r="F7149" s="159"/>
      <c r="G7149" s="160"/>
      <c r="H7149" s="159"/>
      <c r="I7149" s="159"/>
      <c r="K7149" s="161"/>
      <c r="S7149" s="157"/>
    </row>
    <row r="7150" spans="1:19" s="158" customFormat="1" x14ac:dyDescent="0.2">
      <c r="A7150" s="157"/>
      <c r="E7150" s="159"/>
      <c r="F7150" s="159"/>
      <c r="G7150" s="160"/>
      <c r="H7150" s="159"/>
      <c r="I7150" s="159"/>
      <c r="K7150" s="161"/>
      <c r="S7150" s="157"/>
    </row>
    <row r="7151" spans="1:19" s="158" customFormat="1" x14ac:dyDescent="0.2">
      <c r="A7151" s="157"/>
      <c r="E7151" s="159"/>
      <c r="F7151" s="159"/>
      <c r="G7151" s="160"/>
      <c r="H7151" s="159"/>
      <c r="I7151" s="159"/>
      <c r="K7151" s="161"/>
      <c r="S7151" s="157"/>
    </row>
    <row r="7152" spans="1:19" s="158" customFormat="1" x14ac:dyDescent="0.2">
      <c r="A7152" s="157"/>
      <c r="E7152" s="159"/>
      <c r="F7152" s="159"/>
      <c r="G7152" s="160"/>
      <c r="H7152" s="159"/>
      <c r="I7152" s="159"/>
      <c r="K7152" s="161"/>
      <c r="S7152" s="157"/>
    </row>
    <row r="7153" spans="1:19" s="158" customFormat="1" x14ac:dyDescent="0.2">
      <c r="A7153" s="157"/>
      <c r="E7153" s="159"/>
      <c r="F7153" s="159"/>
      <c r="G7153" s="160"/>
      <c r="H7153" s="159"/>
      <c r="I7153" s="159"/>
      <c r="K7153" s="161"/>
      <c r="S7153" s="157"/>
    </row>
    <row r="7154" spans="1:19" s="158" customFormat="1" x14ac:dyDescent="0.2">
      <c r="A7154" s="157"/>
      <c r="E7154" s="159"/>
      <c r="F7154" s="159"/>
      <c r="G7154" s="160"/>
      <c r="H7154" s="159"/>
      <c r="I7154" s="159"/>
      <c r="K7154" s="161"/>
      <c r="S7154" s="157"/>
    </row>
    <row r="7155" spans="1:19" s="158" customFormat="1" x14ac:dyDescent="0.2">
      <c r="A7155" s="157"/>
      <c r="E7155" s="159"/>
      <c r="F7155" s="159"/>
      <c r="G7155" s="160"/>
      <c r="H7155" s="159"/>
      <c r="I7155" s="159"/>
      <c r="K7155" s="161"/>
      <c r="S7155" s="157"/>
    </row>
    <row r="7156" spans="1:19" s="158" customFormat="1" x14ac:dyDescent="0.2">
      <c r="A7156" s="157"/>
      <c r="E7156" s="159"/>
      <c r="F7156" s="159"/>
      <c r="G7156" s="160"/>
      <c r="H7156" s="159"/>
      <c r="I7156" s="159"/>
      <c r="K7156" s="161"/>
      <c r="S7156" s="157"/>
    </row>
    <row r="7157" spans="1:19" s="158" customFormat="1" x14ac:dyDescent="0.2">
      <c r="A7157" s="157"/>
      <c r="E7157" s="159"/>
      <c r="F7157" s="159"/>
      <c r="G7157" s="160"/>
      <c r="H7157" s="159"/>
      <c r="I7157" s="159"/>
      <c r="K7157" s="161"/>
      <c r="S7157" s="157"/>
    </row>
    <row r="7158" spans="1:19" s="158" customFormat="1" x14ac:dyDescent="0.2">
      <c r="A7158" s="157"/>
      <c r="E7158" s="159"/>
      <c r="F7158" s="159"/>
      <c r="G7158" s="160"/>
      <c r="H7158" s="159"/>
      <c r="I7158" s="159"/>
      <c r="K7158" s="161"/>
      <c r="S7158" s="157"/>
    </row>
    <row r="7159" spans="1:19" s="158" customFormat="1" x14ac:dyDescent="0.2">
      <c r="A7159" s="157"/>
      <c r="E7159" s="159"/>
      <c r="F7159" s="159"/>
      <c r="G7159" s="160"/>
      <c r="H7159" s="159"/>
      <c r="I7159" s="159"/>
      <c r="K7159" s="161"/>
      <c r="S7159" s="157"/>
    </row>
    <row r="7160" spans="1:19" s="158" customFormat="1" x14ac:dyDescent="0.2">
      <c r="A7160" s="157"/>
      <c r="E7160" s="159"/>
      <c r="F7160" s="159"/>
      <c r="G7160" s="160"/>
      <c r="H7160" s="159"/>
      <c r="I7160" s="159"/>
      <c r="K7160" s="161"/>
      <c r="S7160" s="157"/>
    </row>
    <row r="7161" spans="1:19" s="158" customFormat="1" x14ac:dyDescent="0.2">
      <c r="A7161" s="157"/>
      <c r="E7161" s="159"/>
      <c r="F7161" s="159"/>
      <c r="G7161" s="160"/>
      <c r="H7161" s="159"/>
      <c r="I7161" s="159"/>
      <c r="K7161" s="161"/>
      <c r="S7161" s="157"/>
    </row>
    <row r="7162" spans="1:19" s="158" customFormat="1" x14ac:dyDescent="0.2">
      <c r="A7162" s="157"/>
      <c r="E7162" s="159"/>
      <c r="F7162" s="159"/>
      <c r="G7162" s="160"/>
      <c r="H7162" s="159"/>
      <c r="I7162" s="159"/>
      <c r="K7162" s="161"/>
      <c r="S7162" s="157"/>
    </row>
    <row r="7163" spans="1:19" s="158" customFormat="1" x14ac:dyDescent="0.2">
      <c r="A7163" s="157"/>
      <c r="E7163" s="159"/>
      <c r="F7163" s="159"/>
      <c r="G7163" s="160"/>
      <c r="H7163" s="159"/>
      <c r="I7163" s="159"/>
      <c r="K7163" s="161"/>
      <c r="S7163" s="157"/>
    </row>
    <row r="7164" spans="1:19" s="158" customFormat="1" x14ac:dyDescent="0.2">
      <c r="A7164" s="157"/>
      <c r="E7164" s="159"/>
      <c r="F7164" s="159"/>
      <c r="G7164" s="160"/>
      <c r="H7164" s="159"/>
      <c r="I7164" s="159"/>
      <c r="K7164" s="161"/>
      <c r="S7164" s="157"/>
    </row>
    <row r="7165" spans="1:19" s="158" customFormat="1" x14ac:dyDescent="0.2">
      <c r="A7165" s="157"/>
      <c r="E7165" s="159"/>
      <c r="F7165" s="159"/>
      <c r="G7165" s="160"/>
      <c r="H7165" s="159"/>
      <c r="I7165" s="159"/>
      <c r="K7165" s="161"/>
      <c r="S7165" s="157"/>
    </row>
    <row r="7166" spans="1:19" s="158" customFormat="1" x14ac:dyDescent="0.2">
      <c r="A7166" s="157"/>
      <c r="E7166" s="159"/>
      <c r="F7166" s="159"/>
      <c r="G7166" s="160"/>
      <c r="H7166" s="159"/>
      <c r="I7166" s="159"/>
      <c r="K7166" s="161"/>
      <c r="S7166" s="157"/>
    </row>
    <row r="7167" spans="1:19" s="158" customFormat="1" x14ac:dyDescent="0.2">
      <c r="A7167" s="157"/>
      <c r="E7167" s="159"/>
      <c r="F7167" s="159"/>
      <c r="G7167" s="160"/>
      <c r="H7167" s="159"/>
      <c r="I7167" s="159"/>
      <c r="K7167" s="161"/>
      <c r="S7167" s="157"/>
    </row>
    <row r="7168" spans="1:19" s="158" customFormat="1" x14ac:dyDescent="0.2">
      <c r="A7168" s="157"/>
      <c r="E7168" s="159"/>
      <c r="F7168" s="159"/>
      <c r="G7168" s="160"/>
      <c r="H7168" s="159"/>
      <c r="I7168" s="159"/>
      <c r="K7168" s="161"/>
      <c r="S7168" s="157"/>
    </row>
    <row r="7169" spans="1:19" s="158" customFormat="1" x14ac:dyDescent="0.2">
      <c r="A7169" s="157"/>
      <c r="E7169" s="159"/>
      <c r="F7169" s="159"/>
      <c r="G7169" s="160"/>
      <c r="H7169" s="159"/>
      <c r="I7169" s="159"/>
      <c r="K7169" s="161"/>
      <c r="S7169" s="157"/>
    </row>
    <row r="7170" spans="1:19" s="158" customFormat="1" x14ac:dyDescent="0.2">
      <c r="A7170" s="157"/>
      <c r="E7170" s="159"/>
      <c r="F7170" s="159"/>
      <c r="G7170" s="160"/>
      <c r="H7170" s="159"/>
      <c r="I7170" s="159"/>
      <c r="K7170" s="161"/>
      <c r="S7170" s="157"/>
    </row>
    <row r="7171" spans="1:19" s="158" customFormat="1" x14ac:dyDescent="0.2">
      <c r="A7171" s="157"/>
      <c r="E7171" s="159"/>
      <c r="F7171" s="159"/>
      <c r="G7171" s="160"/>
      <c r="H7171" s="159"/>
      <c r="I7171" s="159"/>
      <c r="K7171" s="161"/>
      <c r="S7171" s="157"/>
    </row>
    <row r="7172" spans="1:19" s="158" customFormat="1" x14ac:dyDescent="0.2">
      <c r="A7172" s="157"/>
      <c r="E7172" s="159"/>
      <c r="F7172" s="159"/>
      <c r="G7172" s="160"/>
      <c r="H7172" s="159"/>
      <c r="I7172" s="159"/>
      <c r="K7172" s="161"/>
      <c r="S7172" s="157"/>
    </row>
    <row r="7173" spans="1:19" s="158" customFormat="1" x14ac:dyDescent="0.2">
      <c r="A7173" s="157"/>
      <c r="E7173" s="159"/>
      <c r="F7173" s="159"/>
      <c r="G7173" s="160"/>
      <c r="H7173" s="159"/>
      <c r="I7173" s="159"/>
      <c r="K7173" s="161"/>
      <c r="S7173" s="157"/>
    </row>
    <row r="7174" spans="1:19" s="158" customFormat="1" x14ac:dyDescent="0.2">
      <c r="A7174" s="157"/>
      <c r="E7174" s="159"/>
      <c r="F7174" s="159"/>
      <c r="G7174" s="160"/>
      <c r="H7174" s="159"/>
      <c r="I7174" s="159"/>
      <c r="K7174" s="161"/>
      <c r="S7174" s="157"/>
    </row>
    <row r="7175" spans="1:19" s="158" customFormat="1" x14ac:dyDescent="0.2">
      <c r="A7175" s="157"/>
      <c r="E7175" s="159"/>
      <c r="F7175" s="159"/>
      <c r="G7175" s="160"/>
      <c r="H7175" s="159"/>
      <c r="I7175" s="159"/>
      <c r="K7175" s="161"/>
      <c r="S7175" s="157"/>
    </row>
    <row r="7176" spans="1:19" s="158" customFormat="1" x14ac:dyDescent="0.2">
      <c r="A7176" s="157"/>
      <c r="E7176" s="159"/>
      <c r="F7176" s="159"/>
      <c r="G7176" s="160"/>
      <c r="H7176" s="159"/>
      <c r="I7176" s="159"/>
      <c r="K7176" s="161"/>
      <c r="S7176" s="157"/>
    </row>
    <row r="7177" spans="1:19" s="158" customFormat="1" x14ac:dyDescent="0.2">
      <c r="A7177" s="157"/>
      <c r="E7177" s="159"/>
      <c r="F7177" s="159"/>
      <c r="G7177" s="160"/>
      <c r="H7177" s="159"/>
      <c r="I7177" s="159"/>
      <c r="K7177" s="161"/>
      <c r="S7177" s="157"/>
    </row>
    <row r="7178" spans="1:19" s="158" customFormat="1" x14ac:dyDescent="0.2">
      <c r="A7178" s="157"/>
      <c r="E7178" s="159"/>
      <c r="F7178" s="159"/>
      <c r="G7178" s="160"/>
      <c r="H7178" s="159"/>
      <c r="I7178" s="159"/>
      <c r="K7178" s="161"/>
      <c r="S7178" s="157"/>
    </row>
    <row r="7179" spans="1:19" s="158" customFormat="1" x14ac:dyDescent="0.2">
      <c r="A7179" s="157"/>
      <c r="E7179" s="159"/>
      <c r="F7179" s="159"/>
      <c r="G7179" s="160"/>
      <c r="H7179" s="159"/>
      <c r="I7179" s="159"/>
      <c r="K7179" s="161"/>
      <c r="S7179" s="157"/>
    </row>
    <row r="7180" spans="1:19" s="158" customFormat="1" x14ac:dyDescent="0.2">
      <c r="A7180" s="157"/>
      <c r="E7180" s="159"/>
      <c r="F7180" s="159"/>
      <c r="G7180" s="160"/>
      <c r="H7180" s="159"/>
      <c r="I7180" s="159"/>
      <c r="K7180" s="161"/>
      <c r="S7180" s="157"/>
    </row>
    <row r="7181" spans="1:19" s="158" customFormat="1" x14ac:dyDescent="0.2">
      <c r="A7181" s="157"/>
      <c r="E7181" s="159"/>
      <c r="F7181" s="159"/>
      <c r="G7181" s="160"/>
      <c r="H7181" s="159"/>
      <c r="I7181" s="159"/>
      <c r="K7181" s="161"/>
      <c r="S7181" s="157"/>
    </row>
    <row r="7182" spans="1:19" s="158" customFormat="1" x14ac:dyDescent="0.2">
      <c r="A7182" s="157"/>
      <c r="E7182" s="159"/>
      <c r="F7182" s="159"/>
      <c r="G7182" s="160"/>
      <c r="H7182" s="159"/>
      <c r="I7182" s="159"/>
      <c r="K7182" s="161"/>
      <c r="S7182" s="157"/>
    </row>
    <row r="7183" spans="1:19" s="158" customFormat="1" x14ac:dyDescent="0.2">
      <c r="A7183" s="157"/>
      <c r="E7183" s="159"/>
      <c r="F7183" s="159"/>
      <c r="G7183" s="160"/>
      <c r="H7183" s="159"/>
      <c r="I7183" s="159"/>
      <c r="K7183" s="161"/>
      <c r="S7183" s="157"/>
    </row>
    <row r="7184" spans="1:19" s="158" customFormat="1" x14ac:dyDescent="0.2">
      <c r="A7184" s="157"/>
      <c r="E7184" s="159"/>
      <c r="F7184" s="159"/>
      <c r="G7184" s="160"/>
      <c r="H7184" s="159"/>
      <c r="I7184" s="159"/>
      <c r="K7184" s="161"/>
      <c r="S7184" s="157"/>
    </row>
    <row r="7185" spans="1:19" s="158" customFormat="1" x14ac:dyDescent="0.2">
      <c r="A7185" s="157"/>
      <c r="E7185" s="159"/>
      <c r="F7185" s="159"/>
      <c r="G7185" s="160"/>
      <c r="H7185" s="159"/>
      <c r="I7185" s="159"/>
      <c r="K7185" s="161"/>
      <c r="S7185" s="157"/>
    </row>
    <row r="7186" spans="1:19" s="158" customFormat="1" x14ac:dyDescent="0.2">
      <c r="A7186" s="157"/>
      <c r="E7186" s="159"/>
      <c r="F7186" s="159"/>
      <c r="G7186" s="160"/>
      <c r="H7186" s="159"/>
      <c r="I7186" s="159"/>
      <c r="K7186" s="161"/>
      <c r="S7186" s="157"/>
    </row>
    <row r="7187" spans="1:19" s="158" customFormat="1" x14ac:dyDescent="0.2">
      <c r="A7187" s="157"/>
      <c r="E7187" s="159"/>
      <c r="F7187" s="159"/>
      <c r="G7187" s="160"/>
      <c r="H7187" s="159"/>
      <c r="I7187" s="159"/>
      <c r="K7187" s="161"/>
      <c r="S7187" s="157"/>
    </row>
    <row r="7188" spans="1:19" s="158" customFormat="1" x14ac:dyDescent="0.2">
      <c r="A7188" s="157"/>
      <c r="E7188" s="159"/>
      <c r="F7188" s="159"/>
      <c r="G7188" s="160"/>
      <c r="H7188" s="159"/>
      <c r="I7188" s="159"/>
      <c r="K7188" s="161"/>
      <c r="S7188" s="157"/>
    </row>
    <row r="7189" spans="1:19" s="158" customFormat="1" x14ac:dyDescent="0.2">
      <c r="A7189" s="157"/>
      <c r="E7189" s="159"/>
      <c r="F7189" s="159"/>
      <c r="G7189" s="160"/>
      <c r="H7189" s="159"/>
      <c r="I7189" s="159"/>
      <c r="K7189" s="161"/>
      <c r="S7189" s="157"/>
    </row>
    <row r="7190" spans="1:19" s="158" customFormat="1" x14ac:dyDescent="0.2">
      <c r="A7190" s="157"/>
      <c r="E7190" s="159"/>
      <c r="F7190" s="159"/>
      <c r="G7190" s="160"/>
      <c r="H7190" s="159"/>
      <c r="I7190" s="159"/>
      <c r="K7190" s="161"/>
      <c r="S7190" s="157"/>
    </row>
    <row r="7191" spans="1:19" s="158" customFormat="1" x14ac:dyDescent="0.2">
      <c r="A7191" s="157"/>
      <c r="E7191" s="159"/>
      <c r="F7191" s="159"/>
      <c r="G7191" s="160"/>
      <c r="H7191" s="159"/>
      <c r="I7191" s="159"/>
      <c r="K7191" s="161"/>
      <c r="S7191" s="157"/>
    </row>
    <row r="7192" spans="1:19" s="158" customFormat="1" x14ac:dyDescent="0.2">
      <c r="A7192" s="157"/>
      <c r="E7192" s="159"/>
      <c r="F7192" s="159"/>
      <c r="G7192" s="160"/>
      <c r="H7192" s="159"/>
      <c r="I7192" s="159"/>
      <c r="K7192" s="161"/>
      <c r="S7192" s="157"/>
    </row>
    <row r="7193" spans="1:19" s="158" customFormat="1" x14ac:dyDescent="0.2">
      <c r="A7193" s="157"/>
      <c r="E7193" s="159"/>
      <c r="F7193" s="159"/>
      <c r="G7193" s="160"/>
      <c r="H7193" s="159"/>
      <c r="I7193" s="159"/>
      <c r="K7193" s="161"/>
      <c r="S7193" s="157"/>
    </row>
    <row r="7194" spans="1:19" s="158" customFormat="1" x14ac:dyDescent="0.2">
      <c r="A7194" s="157"/>
      <c r="E7194" s="159"/>
      <c r="F7194" s="159"/>
      <c r="G7194" s="160"/>
      <c r="H7194" s="159"/>
      <c r="I7194" s="159"/>
      <c r="K7194" s="161"/>
      <c r="S7194" s="157"/>
    </row>
    <row r="7195" spans="1:19" s="158" customFormat="1" x14ac:dyDescent="0.2">
      <c r="A7195" s="157"/>
      <c r="E7195" s="159"/>
      <c r="F7195" s="159"/>
      <c r="G7195" s="160"/>
      <c r="H7195" s="159"/>
      <c r="I7195" s="159"/>
      <c r="K7195" s="161"/>
      <c r="S7195" s="157"/>
    </row>
    <row r="7196" spans="1:19" s="158" customFormat="1" x14ac:dyDescent="0.2">
      <c r="A7196" s="157"/>
      <c r="E7196" s="159"/>
      <c r="F7196" s="159"/>
      <c r="G7196" s="160"/>
      <c r="H7196" s="159"/>
      <c r="I7196" s="159"/>
      <c r="K7196" s="161"/>
      <c r="S7196" s="157"/>
    </row>
    <row r="7197" spans="1:19" s="158" customFormat="1" x14ac:dyDescent="0.2">
      <c r="A7197" s="157"/>
      <c r="E7197" s="159"/>
      <c r="F7197" s="159"/>
      <c r="G7197" s="160"/>
      <c r="H7197" s="159"/>
      <c r="I7197" s="159"/>
      <c r="K7197" s="161"/>
      <c r="S7197" s="157"/>
    </row>
    <row r="7198" spans="1:19" s="158" customFormat="1" x14ac:dyDescent="0.2">
      <c r="A7198" s="157"/>
      <c r="E7198" s="159"/>
      <c r="F7198" s="159"/>
      <c r="G7198" s="160"/>
      <c r="H7198" s="159"/>
      <c r="I7198" s="159"/>
      <c r="K7198" s="161"/>
      <c r="S7198" s="157"/>
    </row>
    <row r="7199" spans="1:19" s="158" customFormat="1" x14ac:dyDescent="0.2">
      <c r="A7199" s="157"/>
      <c r="E7199" s="159"/>
      <c r="F7199" s="159"/>
      <c r="G7199" s="160"/>
      <c r="H7199" s="159"/>
      <c r="I7199" s="159"/>
      <c r="K7199" s="161"/>
      <c r="S7199" s="157"/>
    </row>
    <row r="7200" spans="1:19" s="158" customFormat="1" x14ac:dyDescent="0.2">
      <c r="A7200" s="157"/>
      <c r="E7200" s="159"/>
      <c r="F7200" s="159"/>
      <c r="G7200" s="160"/>
      <c r="H7200" s="159"/>
      <c r="I7200" s="159"/>
      <c r="K7200" s="161"/>
      <c r="S7200" s="157"/>
    </row>
    <row r="7201" spans="1:19" s="158" customFormat="1" x14ac:dyDescent="0.2">
      <c r="A7201" s="157"/>
      <c r="E7201" s="159"/>
      <c r="F7201" s="159"/>
      <c r="G7201" s="160"/>
      <c r="H7201" s="159"/>
      <c r="I7201" s="159"/>
      <c r="K7201" s="161"/>
      <c r="S7201" s="157"/>
    </row>
    <row r="7202" spans="1:19" s="158" customFormat="1" x14ac:dyDescent="0.2">
      <c r="A7202" s="157"/>
      <c r="E7202" s="159"/>
      <c r="F7202" s="159"/>
      <c r="G7202" s="160"/>
      <c r="H7202" s="159"/>
      <c r="I7202" s="159"/>
      <c r="K7202" s="161"/>
      <c r="S7202" s="157"/>
    </row>
    <row r="7203" spans="1:19" s="158" customFormat="1" x14ac:dyDescent="0.2">
      <c r="A7203" s="157"/>
      <c r="E7203" s="159"/>
      <c r="F7203" s="159"/>
      <c r="G7203" s="160"/>
      <c r="H7203" s="159"/>
      <c r="I7203" s="159"/>
      <c r="K7203" s="161"/>
      <c r="S7203" s="157"/>
    </row>
    <row r="7204" spans="1:19" s="158" customFormat="1" x14ac:dyDescent="0.2">
      <c r="A7204" s="157"/>
      <c r="E7204" s="159"/>
      <c r="F7204" s="159"/>
      <c r="G7204" s="160"/>
      <c r="H7204" s="159"/>
      <c r="I7204" s="159"/>
      <c r="K7204" s="161"/>
      <c r="S7204" s="157"/>
    </row>
    <row r="7205" spans="1:19" s="158" customFormat="1" x14ac:dyDescent="0.2">
      <c r="A7205" s="157"/>
      <c r="E7205" s="159"/>
      <c r="F7205" s="159"/>
      <c r="G7205" s="160"/>
      <c r="H7205" s="159"/>
      <c r="I7205" s="159"/>
      <c r="K7205" s="161"/>
      <c r="S7205" s="157"/>
    </row>
    <row r="7206" spans="1:19" s="158" customFormat="1" x14ac:dyDescent="0.2">
      <c r="A7206" s="157"/>
      <c r="E7206" s="159"/>
      <c r="F7206" s="159"/>
      <c r="G7206" s="160"/>
      <c r="H7206" s="159"/>
      <c r="I7206" s="159"/>
      <c r="K7206" s="161"/>
      <c r="S7206" s="157"/>
    </row>
    <row r="7207" spans="1:19" s="158" customFormat="1" x14ac:dyDescent="0.2">
      <c r="A7207" s="157"/>
      <c r="E7207" s="159"/>
      <c r="F7207" s="159"/>
      <c r="G7207" s="160"/>
      <c r="H7207" s="159"/>
      <c r="I7207" s="159"/>
      <c r="K7207" s="161"/>
      <c r="S7207" s="157"/>
    </row>
    <row r="7208" spans="1:19" s="158" customFormat="1" x14ac:dyDescent="0.2">
      <c r="A7208" s="157"/>
      <c r="E7208" s="159"/>
      <c r="F7208" s="159"/>
      <c r="G7208" s="160"/>
      <c r="H7208" s="159"/>
      <c r="I7208" s="159"/>
      <c r="K7208" s="161"/>
      <c r="S7208" s="157"/>
    </row>
    <row r="7209" spans="1:19" s="158" customFormat="1" x14ac:dyDescent="0.2">
      <c r="A7209" s="157"/>
      <c r="E7209" s="159"/>
      <c r="F7209" s="159"/>
      <c r="G7209" s="160"/>
      <c r="H7209" s="159"/>
      <c r="I7209" s="159"/>
      <c r="K7209" s="161"/>
      <c r="S7209" s="157"/>
    </row>
    <row r="7210" spans="1:19" s="158" customFormat="1" x14ac:dyDescent="0.2">
      <c r="A7210" s="157"/>
      <c r="E7210" s="159"/>
      <c r="F7210" s="159"/>
      <c r="G7210" s="160"/>
      <c r="H7210" s="159"/>
      <c r="I7210" s="159"/>
      <c r="K7210" s="161"/>
      <c r="S7210" s="157"/>
    </row>
    <row r="7211" spans="1:19" s="158" customFormat="1" x14ac:dyDescent="0.2">
      <c r="A7211" s="157"/>
      <c r="E7211" s="159"/>
      <c r="F7211" s="159"/>
      <c r="G7211" s="160"/>
      <c r="H7211" s="159"/>
      <c r="I7211" s="159"/>
      <c r="K7211" s="161"/>
      <c r="S7211" s="157"/>
    </row>
    <row r="7212" spans="1:19" s="158" customFormat="1" x14ac:dyDescent="0.2">
      <c r="A7212" s="157"/>
      <c r="E7212" s="159"/>
      <c r="F7212" s="159"/>
      <c r="G7212" s="160"/>
      <c r="H7212" s="159"/>
      <c r="I7212" s="159"/>
      <c r="K7212" s="161"/>
      <c r="S7212" s="157"/>
    </row>
    <row r="7213" spans="1:19" s="158" customFormat="1" x14ac:dyDescent="0.2">
      <c r="A7213" s="157"/>
      <c r="E7213" s="159"/>
      <c r="F7213" s="159"/>
      <c r="G7213" s="160"/>
      <c r="H7213" s="159"/>
      <c r="I7213" s="159"/>
      <c r="K7213" s="161"/>
      <c r="S7213" s="157"/>
    </row>
    <row r="7214" spans="1:19" s="158" customFormat="1" x14ac:dyDescent="0.2">
      <c r="A7214" s="157"/>
      <c r="E7214" s="159"/>
      <c r="F7214" s="159"/>
      <c r="G7214" s="160"/>
      <c r="H7214" s="159"/>
      <c r="I7214" s="159"/>
      <c r="K7214" s="161"/>
      <c r="S7214" s="157"/>
    </row>
    <row r="7215" spans="1:19" s="158" customFormat="1" x14ac:dyDescent="0.2">
      <c r="A7215" s="157"/>
      <c r="E7215" s="159"/>
      <c r="F7215" s="159"/>
      <c r="G7215" s="160"/>
      <c r="H7215" s="159"/>
      <c r="I7215" s="159"/>
      <c r="K7215" s="161"/>
      <c r="S7215" s="157"/>
    </row>
    <row r="7216" spans="1:19" s="158" customFormat="1" x14ac:dyDescent="0.2">
      <c r="A7216" s="157"/>
      <c r="E7216" s="159"/>
      <c r="F7216" s="159"/>
      <c r="G7216" s="160"/>
      <c r="H7216" s="159"/>
      <c r="I7216" s="159"/>
      <c r="K7216" s="161"/>
      <c r="S7216" s="157"/>
    </row>
    <row r="7217" spans="1:19" s="158" customFormat="1" x14ac:dyDescent="0.2">
      <c r="A7217" s="157"/>
      <c r="E7217" s="159"/>
      <c r="F7217" s="159"/>
      <c r="G7217" s="160"/>
      <c r="H7217" s="159"/>
      <c r="I7217" s="159"/>
      <c r="K7217" s="161"/>
      <c r="S7217" s="157"/>
    </row>
    <row r="7218" spans="1:19" s="158" customFormat="1" x14ac:dyDescent="0.2">
      <c r="A7218" s="157"/>
      <c r="E7218" s="159"/>
      <c r="F7218" s="159"/>
      <c r="G7218" s="160"/>
      <c r="H7218" s="159"/>
      <c r="I7218" s="159"/>
      <c r="K7218" s="161"/>
      <c r="S7218" s="157"/>
    </row>
    <row r="7219" spans="1:19" s="158" customFormat="1" x14ac:dyDescent="0.2">
      <c r="A7219" s="157"/>
      <c r="E7219" s="159"/>
      <c r="F7219" s="159"/>
      <c r="G7219" s="160"/>
      <c r="H7219" s="159"/>
      <c r="I7219" s="159"/>
      <c r="K7219" s="161"/>
      <c r="S7219" s="157"/>
    </row>
    <row r="7220" spans="1:19" s="158" customFormat="1" x14ac:dyDescent="0.2">
      <c r="A7220" s="157"/>
      <c r="E7220" s="159"/>
      <c r="F7220" s="159"/>
      <c r="G7220" s="160"/>
      <c r="H7220" s="159"/>
      <c r="I7220" s="159"/>
      <c r="K7220" s="161"/>
      <c r="S7220" s="157"/>
    </row>
    <row r="7221" spans="1:19" s="158" customFormat="1" x14ac:dyDescent="0.2">
      <c r="A7221" s="157"/>
      <c r="E7221" s="159"/>
      <c r="F7221" s="159"/>
      <c r="G7221" s="160"/>
      <c r="H7221" s="159"/>
      <c r="I7221" s="159"/>
      <c r="K7221" s="161"/>
      <c r="S7221" s="157"/>
    </row>
    <row r="7222" spans="1:19" s="158" customFormat="1" x14ac:dyDescent="0.2">
      <c r="A7222" s="157"/>
      <c r="E7222" s="159"/>
      <c r="F7222" s="159"/>
      <c r="G7222" s="160"/>
      <c r="H7222" s="159"/>
      <c r="I7222" s="159"/>
      <c r="K7222" s="161"/>
      <c r="S7222" s="157"/>
    </row>
    <row r="7223" spans="1:19" s="158" customFormat="1" x14ac:dyDescent="0.2">
      <c r="A7223" s="157"/>
      <c r="E7223" s="159"/>
      <c r="F7223" s="159"/>
      <c r="G7223" s="160"/>
      <c r="H7223" s="159"/>
      <c r="I7223" s="159"/>
      <c r="K7223" s="161"/>
      <c r="S7223" s="157"/>
    </row>
    <row r="7224" spans="1:19" s="158" customFormat="1" x14ac:dyDescent="0.2">
      <c r="A7224" s="157"/>
      <c r="E7224" s="159"/>
      <c r="F7224" s="159"/>
      <c r="G7224" s="160"/>
      <c r="H7224" s="159"/>
      <c r="I7224" s="159"/>
      <c r="K7224" s="161"/>
      <c r="S7224" s="157"/>
    </row>
    <row r="7225" spans="1:19" s="158" customFormat="1" x14ac:dyDescent="0.2">
      <c r="A7225" s="157"/>
      <c r="E7225" s="159"/>
      <c r="F7225" s="159"/>
      <c r="G7225" s="160"/>
      <c r="H7225" s="159"/>
      <c r="I7225" s="159"/>
      <c r="K7225" s="161"/>
      <c r="S7225" s="157"/>
    </row>
    <row r="7226" spans="1:19" s="158" customFormat="1" x14ac:dyDescent="0.2">
      <c r="A7226" s="157"/>
      <c r="E7226" s="159"/>
      <c r="F7226" s="159"/>
      <c r="G7226" s="160"/>
      <c r="H7226" s="159"/>
      <c r="I7226" s="159"/>
      <c r="K7226" s="161"/>
      <c r="S7226" s="157"/>
    </row>
    <row r="7227" spans="1:19" s="158" customFormat="1" x14ac:dyDescent="0.2">
      <c r="A7227" s="157"/>
      <c r="E7227" s="159"/>
      <c r="F7227" s="159"/>
      <c r="G7227" s="160"/>
      <c r="H7227" s="159"/>
      <c r="I7227" s="159"/>
      <c r="K7227" s="161"/>
      <c r="S7227" s="157"/>
    </row>
    <row r="7228" spans="1:19" s="158" customFormat="1" x14ac:dyDescent="0.2">
      <c r="A7228" s="157"/>
      <c r="E7228" s="159"/>
      <c r="F7228" s="159"/>
      <c r="G7228" s="160"/>
      <c r="H7228" s="159"/>
      <c r="I7228" s="159"/>
      <c r="K7228" s="161"/>
      <c r="S7228" s="157"/>
    </row>
    <row r="7229" spans="1:19" s="158" customFormat="1" x14ac:dyDescent="0.2">
      <c r="A7229" s="157"/>
      <c r="E7229" s="159"/>
      <c r="F7229" s="159"/>
      <c r="G7229" s="160"/>
      <c r="H7229" s="159"/>
      <c r="I7229" s="159"/>
      <c r="K7229" s="161"/>
      <c r="S7229" s="157"/>
    </row>
    <row r="7230" spans="1:19" s="158" customFormat="1" x14ac:dyDescent="0.2">
      <c r="A7230" s="157"/>
      <c r="E7230" s="159"/>
      <c r="F7230" s="159"/>
      <c r="G7230" s="160"/>
      <c r="H7230" s="159"/>
      <c r="I7230" s="159"/>
      <c r="K7230" s="161"/>
      <c r="S7230" s="157"/>
    </row>
    <row r="7231" spans="1:19" s="158" customFormat="1" x14ac:dyDescent="0.2">
      <c r="A7231" s="157"/>
      <c r="E7231" s="159"/>
      <c r="F7231" s="159"/>
      <c r="G7231" s="160"/>
      <c r="H7231" s="159"/>
      <c r="I7231" s="159"/>
      <c r="K7231" s="161"/>
      <c r="S7231" s="157"/>
    </row>
    <row r="7232" spans="1:19" s="158" customFormat="1" x14ac:dyDescent="0.2">
      <c r="A7232" s="157"/>
      <c r="E7232" s="159"/>
      <c r="F7232" s="159"/>
      <c r="G7232" s="160"/>
      <c r="H7232" s="159"/>
      <c r="I7232" s="159"/>
      <c r="K7232" s="161"/>
      <c r="S7232" s="157"/>
    </row>
    <row r="7233" spans="1:19" s="158" customFormat="1" x14ac:dyDescent="0.2">
      <c r="A7233" s="157"/>
      <c r="E7233" s="159"/>
      <c r="F7233" s="159"/>
      <c r="G7233" s="160"/>
      <c r="H7233" s="159"/>
      <c r="I7233" s="159"/>
      <c r="K7233" s="161"/>
      <c r="S7233" s="157"/>
    </row>
    <row r="7234" spans="1:19" s="158" customFormat="1" x14ac:dyDescent="0.2">
      <c r="A7234" s="157"/>
      <c r="E7234" s="159"/>
      <c r="F7234" s="159"/>
      <c r="G7234" s="160"/>
      <c r="H7234" s="159"/>
      <c r="I7234" s="159"/>
      <c r="K7234" s="161"/>
      <c r="S7234" s="157"/>
    </row>
    <row r="7235" spans="1:19" s="158" customFormat="1" x14ac:dyDescent="0.2">
      <c r="A7235" s="157"/>
      <c r="E7235" s="159"/>
      <c r="F7235" s="159"/>
      <c r="G7235" s="160"/>
      <c r="H7235" s="159"/>
      <c r="I7235" s="159"/>
      <c r="K7235" s="161"/>
      <c r="S7235" s="157"/>
    </row>
    <row r="7236" spans="1:19" s="158" customFormat="1" x14ac:dyDescent="0.2">
      <c r="A7236" s="157"/>
      <c r="E7236" s="159"/>
      <c r="F7236" s="159"/>
      <c r="G7236" s="160"/>
      <c r="H7236" s="159"/>
      <c r="I7236" s="159"/>
      <c r="K7236" s="161"/>
      <c r="S7236" s="157"/>
    </row>
    <row r="7237" spans="1:19" s="158" customFormat="1" x14ac:dyDescent="0.2">
      <c r="A7237" s="157"/>
      <c r="E7237" s="159"/>
      <c r="F7237" s="159"/>
      <c r="G7237" s="160"/>
      <c r="H7237" s="159"/>
      <c r="I7237" s="159"/>
      <c r="K7237" s="161"/>
      <c r="S7237" s="157"/>
    </row>
    <row r="7238" spans="1:19" s="158" customFormat="1" x14ac:dyDescent="0.2">
      <c r="A7238" s="157"/>
      <c r="E7238" s="159"/>
      <c r="F7238" s="159"/>
      <c r="G7238" s="160"/>
      <c r="H7238" s="159"/>
      <c r="I7238" s="159"/>
      <c r="K7238" s="161"/>
      <c r="S7238" s="157"/>
    </row>
    <row r="7239" spans="1:19" s="158" customFormat="1" x14ac:dyDescent="0.2">
      <c r="A7239" s="157"/>
      <c r="E7239" s="159"/>
      <c r="F7239" s="159"/>
      <c r="G7239" s="160"/>
      <c r="H7239" s="159"/>
      <c r="I7239" s="159"/>
      <c r="K7239" s="161"/>
      <c r="S7239" s="157"/>
    </row>
    <row r="7240" spans="1:19" s="158" customFormat="1" x14ac:dyDescent="0.2">
      <c r="A7240" s="157"/>
      <c r="E7240" s="159"/>
      <c r="F7240" s="159"/>
      <c r="G7240" s="160"/>
      <c r="H7240" s="159"/>
      <c r="I7240" s="159"/>
      <c r="K7240" s="161"/>
      <c r="S7240" s="157"/>
    </row>
    <row r="7241" spans="1:19" s="158" customFormat="1" x14ac:dyDescent="0.2">
      <c r="A7241" s="157"/>
      <c r="E7241" s="159"/>
      <c r="F7241" s="159"/>
      <c r="G7241" s="160"/>
      <c r="H7241" s="159"/>
      <c r="I7241" s="159"/>
      <c r="K7241" s="161"/>
      <c r="S7241" s="157"/>
    </row>
    <row r="7242" spans="1:19" s="158" customFormat="1" x14ac:dyDescent="0.2">
      <c r="A7242" s="157"/>
      <c r="E7242" s="159"/>
      <c r="F7242" s="159"/>
      <c r="G7242" s="160"/>
      <c r="H7242" s="159"/>
      <c r="I7242" s="159"/>
      <c r="K7242" s="161"/>
      <c r="S7242" s="157"/>
    </row>
    <row r="7243" spans="1:19" s="158" customFormat="1" x14ac:dyDescent="0.2">
      <c r="A7243" s="157"/>
      <c r="E7243" s="159"/>
      <c r="F7243" s="159"/>
      <c r="G7243" s="160"/>
      <c r="H7243" s="159"/>
      <c r="I7243" s="159"/>
      <c r="K7243" s="161"/>
      <c r="S7243" s="157"/>
    </row>
    <row r="7244" spans="1:19" s="158" customFormat="1" x14ac:dyDescent="0.2">
      <c r="A7244" s="157"/>
      <c r="E7244" s="159"/>
      <c r="F7244" s="159"/>
      <c r="G7244" s="160"/>
      <c r="H7244" s="159"/>
      <c r="I7244" s="159"/>
      <c r="K7244" s="161"/>
      <c r="S7244" s="157"/>
    </row>
    <row r="7245" spans="1:19" s="158" customFormat="1" x14ac:dyDescent="0.2">
      <c r="A7245" s="157"/>
      <c r="E7245" s="159"/>
      <c r="F7245" s="159"/>
      <c r="G7245" s="160"/>
      <c r="H7245" s="159"/>
      <c r="I7245" s="159"/>
      <c r="K7245" s="161"/>
      <c r="S7245" s="157"/>
    </row>
    <row r="7246" spans="1:19" s="158" customFormat="1" x14ac:dyDescent="0.2">
      <c r="A7246" s="157"/>
      <c r="E7246" s="159"/>
      <c r="F7246" s="159"/>
      <c r="G7246" s="160"/>
      <c r="H7246" s="159"/>
      <c r="I7246" s="159"/>
      <c r="K7246" s="161"/>
      <c r="S7246" s="157"/>
    </row>
    <row r="7247" spans="1:19" s="158" customFormat="1" x14ac:dyDescent="0.2">
      <c r="A7247" s="157"/>
      <c r="E7247" s="159"/>
      <c r="F7247" s="159"/>
      <c r="G7247" s="160"/>
      <c r="H7247" s="159"/>
      <c r="I7247" s="159"/>
      <c r="K7247" s="161"/>
      <c r="S7247" s="157"/>
    </row>
    <row r="7248" spans="1:19" s="158" customFormat="1" x14ac:dyDescent="0.2">
      <c r="A7248" s="157"/>
      <c r="E7248" s="159"/>
      <c r="F7248" s="159"/>
      <c r="G7248" s="160"/>
      <c r="H7248" s="159"/>
      <c r="I7248" s="159"/>
      <c r="K7248" s="161"/>
      <c r="S7248" s="157"/>
    </row>
    <row r="7249" spans="1:19" s="158" customFormat="1" x14ac:dyDescent="0.2">
      <c r="A7249" s="157"/>
      <c r="E7249" s="159"/>
      <c r="F7249" s="159"/>
      <c r="G7249" s="160"/>
      <c r="H7249" s="159"/>
      <c r="I7249" s="159"/>
      <c r="K7249" s="161"/>
      <c r="S7249" s="157"/>
    </row>
    <row r="7250" spans="1:19" s="158" customFormat="1" x14ac:dyDescent="0.2">
      <c r="A7250" s="157"/>
      <c r="E7250" s="159"/>
      <c r="F7250" s="159"/>
      <c r="G7250" s="160"/>
      <c r="H7250" s="159"/>
      <c r="I7250" s="159"/>
      <c r="K7250" s="161"/>
      <c r="S7250" s="157"/>
    </row>
    <row r="7251" spans="1:19" s="158" customFormat="1" x14ac:dyDescent="0.2">
      <c r="A7251" s="157"/>
      <c r="E7251" s="159"/>
      <c r="F7251" s="159"/>
      <c r="G7251" s="160"/>
      <c r="H7251" s="159"/>
      <c r="I7251" s="159"/>
      <c r="K7251" s="161"/>
      <c r="S7251" s="157"/>
    </row>
    <row r="7252" spans="1:19" s="158" customFormat="1" x14ac:dyDescent="0.2">
      <c r="A7252" s="157"/>
      <c r="E7252" s="159"/>
      <c r="F7252" s="159"/>
      <c r="G7252" s="160"/>
      <c r="H7252" s="159"/>
      <c r="I7252" s="159"/>
      <c r="K7252" s="161"/>
      <c r="S7252" s="157"/>
    </row>
    <row r="7253" spans="1:19" s="158" customFormat="1" x14ac:dyDescent="0.2">
      <c r="A7253" s="157"/>
      <c r="E7253" s="159"/>
      <c r="F7253" s="159"/>
      <c r="G7253" s="160"/>
      <c r="H7253" s="159"/>
      <c r="I7253" s="159"/>
      <c r="K7253" s="161"/>
      <c r="S7253" s="157"/>
    </row>
    <row r="7254" spans="1:19" s="158" customFormat="1" x14ac:dyDescent="0.2">
      <c r="A7254" s="157"/>
      <c r="E7254" s="159"/>
      <c r="F7254" s="159"/>
      <c r="G7254" s="160"/>
      <c r="H7254" s="159"/>
      <c r="I7254" s="159"/>
      <c r="K7254" s="161"/>
      <c r="S7254" s="157"/>
    </row>
    <row r="7255" spans="1:19" s="158" customFormat="1" x14ac:dyDescent="0.2">
      <c r="A7255" s="157"/>
      <c r="E7255" s="159"/>
      <c r="F7255" s="159"/>
      <c r="G7255" s="160"/>
      <c r="H7255" s="159"/>
      <c r="I7255" s="159"/>
      <c r="K7255" s="161"/>
      <c r="S7255" s="157"/>
    </row>
    <row r="7256" spans="1:19" s="158" customFormat="1" x14ac:dyDescent="0.2">
      <c r="A7256" s="157"/>
      <c r="E7256" s="159"/>
      <c r="F7256" s="159"/>
      <c r="G7256" s="160"/>
      <c r="H7256" s="159"/>
      <c r="I7256" s="159"/>
      <c r="K7256" s="161"/>
      <c r="S7256" s="157"/>
    </row>
    <row r="7257" spans="1:19" s="158" customFormat="1" x14ac:dyDescent="0.2">
      <c r="A7257" s="157"/>
      <c r="E7257" s="159"/>
      <c r="F7257" s="159"/>
      <c r="G7257" s="160"/>
      <c r="H7257" s="159"/>
      <c r="I7257" s="159"/>
      <c r="K7257" s="161"/>
      <c r="S7257" s="157"/>
    </row>
    <row r="7258" spans="1:19" s="158" customFormat="1" x14ac:dyDescent="0.2">
      <c r="A7258" s="157"/>
      <c r="E7258" s="159"/>
      <c r="F7258" s="159"/>
      <c r="G7258" s="160"/>
      <c r="H7258" s="159"/>
      <c r="I7258" s="159"/>
      <c r="K7258" s="161"/>
      <c r="S7258" s="157"/>
    </row>
    <row r="7259" spans="1:19" s="158" customFormat="1" x14ac:dyDescent="0.2">
      <c r="A7259" s="157"/>
      <c r="E7259" s="159"/>
      <c r="F7259" s="159"/>
      <c r="G7259" s="160"/>
      <c r="H7259" s="159"/>
      <c r="I7259" s="159"/>
      <c r="K7259" s="161"/>
      <c r="S7259" s="157"/>
    </row>
    <row r="7260" spans="1:19" s="158" customFormat="1" x14ac:dyDescent="0.2">
      <c r="A7260" s="157"/>
      <c r="E7260" s="159"/>
      <c r="F7260" s="159"/>
      <c r="G7260" s="160"/>
      <c r="H7260" s="159"/>
      <c r="I7260" s="159"/>
      <c r="K7260" s="161"/>
      <c r="S7260" s="157"/>
    </row>
    <row r="7261" spans="1:19" s="158" customFormat="1" x14ac:dyDescent="0.2">
      <c r="A7261" s="157"/>
      <c r="E7261" s="159"/>
      <c r="F7261" s="159"/>
      <c r="G7261" s="160"/>
      <c r="H7261" s="159"/>
      <c r="I7261" s="159"/>
      <c r="K7261" s="161"/>
      <c r="S7261" s="157"/>
    </row>
    <row r="7262" spans="1:19" s="158" customFormat="1" x14ac:dyDescent="0.2">
      <c r="A7262" s="157"/>
      <c r="E7262" s="159"/>
      <c r="F7262" s="159"/>
      <c r="G7262" s="160"/>
      <c r="H7262" s="159"/>
      <c r="I7262" s="159"/>
      <c r="K7262" s="161"/>
      <c r="S7262" s="157"/>
    </row>
    <row r="7263" spans="1:19" s="158" customFormat="1" x14ac:dyDescent="0.2">
      <c r="A7263" s="157"/>
      <c r="E7263" s="159"/>
      <c r="F7263" s="159"/>
      <c r="G7263" s="160"/>
      <c r="H7263" s="159"/>
      <c r="I7263" s="159"/>
      <c r="K7263" s="161"/>
      <c r="S7263" s="157"/>
    </row>
    <row r="7264" spans="1:19" s="158" customFormat="1" x14ac:dyDescent="0.2">
      <c r="A7264" s="157"/>
      <c r="E7264" s="159"/>
      <c r="F7264" s="159"/>
      <c r="G7264" s="160"/>
      <c r="H7264" s="159"/>
      <c r="I7264" s="159"/>
      <c r="K7264" s="161"/>
      <c r="S7264" s="157"/>
    </row>
    <row r="7265" spans="1:19" s="158" customFormat="1" x14ac:dyDescent="0.2">
      <c r="A7265" s="157"/>
      <c r="E7265" s="159"/>
      <c r="F7265" s="159"/>
      <c r="G7265" s="160"/>
      <c r="H7265" s="159"/>
      <c r="I7265" s="159"/>
      <c r="K7265" s="161"/>
      <c r="S7265" s="157"/>
    </row>
    <row r="7266" spans="1:19" s="158" customFormat="1" x14ac:dyDescent="0.2">
      <c r="A7266" s="157"/>
      <c r="E7266" s="159"/>
      <c r="F7266" s="159"/>
      <c r="G7266" s="160"/>
      <c r="H7266" s="159"/>
      <c r="I7266" s="159"/>
      <c r="K7266" s="161"/>
      <c r="S7266" s="157"/>
    </row>
    <row r="7267" spans="1:19" s="158" customFormat="1" x14ac:dyDescent="0.2">
      <c r="A7267" s="157"/>
      <c r="E7267" s="159"/>
      <c r="F7267" s="159"/>
      <c r="G7267" s="160"/>
      <c r="H7267" s="159"/>
      <c r="I7267" s="159"/>
      <c r="K7267" s="161"/>
      <c r="S7267" s="157"/>
    </row>
    <row r="7268" spans="1:19" s="158" customFormat="1" x14ac:dyDescent="0.2">
      <c r="A7268" s="157"/>
      <c r="E7268" s="159"/>
      <c r="F7268" s="159"/>
      <c r="G7268" s="160"/>
      <c r="H7268" s="159"/>
      <c r="I7268" s="159"/>
      <c r="K7268" s="161"/>
      <c r="S7268" s="157"/>
    </row>
    <row r="7269" spans="1:19" s="158" customFormat="1" x14ac:dyDescent="0.2">
      <c r="A7269" s="157"/>
      <c r="E7269" s="159"/>
      <c r="F7269" s="159"/>
      <c r="G7269" s="160"/>
      <c r="H7269" s="159"/>
      <c r="I7269" s="159"/>
      <c r="K7269" s="161"/>
      <c r="S7269" s="157"/>
    </row>
    <row r="7270" spans="1:19" s="158" customFormat="1" x14ac:dyDescent="0.2">
      <c r="A7270" s="157"/>
      <c r="E7270" s="159"/>
      <c r="F7270" s="159"/>
      <c r="G7270" s="160"/>
      <c r="H7270" s="159"/>
      <c r="I7270" s="159"/>
      <c r="K7270" s="161"/>
      <c r="S7270" s="157"/>
    </row>
    <row r="7271" spans="1:19" s="158" customFormat="1" x14ac:dyDescent="0.2">
      <c r="A7271" s="157"/>
      <c r="E7271" s="159"/>
      <c r="F7271" s="159"/>
      <c r="G7271" s="160"/>
      <c r="H7271" s="159"/>
      <c r="I7271" s="159"/>
      <c r="K7271" s="161"/>
      <c r="S7271" s="157"/>
    </row>
    <row r="7272" spans="1:19" s="158" customFormat="1" x14ac:dyDescent="0.2">
      <c r="A7272" s="157"/>
      <c r="E7272" s="159"/>
      <c r="F7272" s="159"/>
      <c r="G7272" s="160"/>
      <c r="H7272" s="159"/>
      <c r="I7272" s="159"/>
      <c r="K7272" s="161"/>
      <c r="S7272" s="157"/>
    </row>
    <row r="7273" spans="1:19" s="158" customFormat="1" x14ac:dyDescent="0.2">
      <c r="A7273" s="157"/>
      <c r="E7273" s="159"/>
      <c r="F7273" s="159"/>
      <c r="G7273" s="160"/>
      <c r="H7273" s="159"/>
      <c r="I7273" s="159"/>
      <c r="K7273" s="161"/>
      <c r="S7273" s="157"/>
    </row>
    <row r="7274" spans="1:19" s="158" customFormat="1" x14ac:dyDescent="0.2">
      <c r="A7274" s="157"/>
      <c r="E7274" s="159"/>
      <c r="F7274" s="159"/>
      <c r="G7274" s="160"/>
      <c r="H7274" s="159"/>
      <c r="I7274" s="159"/>
      <c r="K7274" s="161"/>
      <c r="S7274" s="157"/>
    </row>
    <row r="7275" spans="1:19" s="158" customFormat="1" x14ac:dyDescent="0.2">
      <c r="A7275" s="157"/>
      <c r="E7275" s="159"/>
      <c r="F7275" s="159"/>
      <c r="G7275" s="160"/>
      <c r="H7275" s="159"/>
      <c r="I7275" s="159"/>
      <c r="K7275" s="161"/>
      <c r="S7275" s="157"/>
    </row>
    <row r="7276" spans="1:19" s="158" customFormat="1" x14ac:dyDescent="0.2">
      <c r="A7276" s="157"/>
      <c r="E7276" s="159"/>
      <c r="F7276" s="159"/>
      <c r="G7276" s="160"/>
      <c r="H7276" s="159"/>
      <c r="I7276" s="159"/>
      <c r="K7276" s="161"/>
      <c r="S7276" s="157"/>
    </row>
    <row r="7277" spans="1:19" s="158" customFormat="1" x14ac:dyDescent="0.2">
      <c r="A7277" s="157"/>
      <c r="E7277" s="159"/>
      <c r="F7277" s="159"/>
      <c r="G7277" s="160"/>
      <c r="H7277" s="159"/>
      <c r="I7277" s="159"/>
      <c r="K7277" s="161"/>
      <c r="S7277" s="157"/>
    </row>
    <row r="7278" spans="1:19" s="158" customFormat="1" x14ac:dyDescent="0.2">
      <c r="A7278" s="157"/>
      <c r="E7278" s="159"/>
      <c r="F7278" s="159"/>
      <c r="G7278" s="160"/>
      <c r="H7278" s="159"/>
      <c r="I7278" s="159"/>
      <c r="K7278" s="161"/>
      <c r="S7278" s="157"/>
    </row>
    <row r="7279" spans="1:19" s="158" customFormat="1" x14ac:dyDescent="0.2">
      <c r="A7279" s="157"/>
      <c r="E7279" s="159"/>
      <c r="F7279" s="159"/>
      <c r="G7279" s="160"/>
      <c r="H7279" s="159"/>
      <c r="I7279" s="159"/>
      <c r="K7279" s="161"/>
      <c r="S7279" s="157"/>
    </row>
    <row r="7280" spans="1:19" s="158" customFormat="1" x14ac:dyDescent="0.2">
      <c r="A7280" s="157"/>
      <c r="E7280" s="159"/>
      <c r="F7280" s="159"/>
      <c r="G7280" s="160"/>
      <c r="H7280" s="159"/>
      <c r="I7280" s="159"/>
      <c r="K7280" s="161"/>
      <c r="S7280" s="157"/>
    </row>
    <row r="7281" spans="1:19" s="158" customFormat="1" x14ac:dyDescent="0.2">
      <c r="A7281" s="157"/>
      <c r="E7281" s="159"/>
      <c r="F7281" s="159"/>
      <c r="G7281" s="160"/>
      <c r="H7281" s="159"/>
      <c r="I7281" s="159"/>
      <c r="K7281" s="161"/>
      <c r="S7281" s="157"/>
    </row>
    <row r="7282" spans="1:19" s="158" customFormat="1" x14ac:dyDescent="0.2">
      <c r="A7282" s="157"/>
      <c r="E7282" s="159"/>
      <c r="F7282" s="159"/>
      <c r="G7282" s="160"/>
      <c r="H7282" s="159"/>
      <c r="I7282" s="159"/>
      <c r="K7282" s="161"/>
      <c r="S7282" s="157"/>
    </row>
    <row r="7283" spans="1:19" s="158" customFormat="1" x14ac:dyDescent="0.2">
      <c r="A7283" s="157"/>
      <c r="E7283" s="159"/>
      <c r="F7283" s="159"/>
      <c r="G7283" s="160"/>
      <c r="H7283" s="159"/>
      <c r="I7283" s="159"/>
      <c r="K7283" s="161"/>
      <c r="S7283" s="157"/>
    </row>
    <row r="7284" spans="1:19" s="158" customFormat="1" x14ac:dyDescent="0.2">
      <c r="A7284" s="157"/>
      <c r="E7284" s="159"/>
      <c r="F7284" s="159"/>
      <c r="G7284" s="160"/>
      <c r="H7284" s="159"/>
      <c r="I7284" s="159"/>
      <c r="K7284" s="161"/>
      <c r="S7284" s="157"/>
    </row>
    <row r="7285" spans="1:19" s="158" customFormat="1" x14ac:dyDescent="0.2">
      <c r="A7285" s="157"/>
      <c r="E7285" s="159"/>
      <c r="F7285" s="159"/>
      <c r="G7285" s="160"/>
      <c r="H7285" s="159"/>
      <c r="I7285" s="159"/>
      <c r="K7285" s="161"/>
      <c r="S7285" s="157"/>
    </row>
    <row r="7286" spans="1:19" s="158" customFormat="1" x14ac:dyDescent="0.2">
      <c r="A7286" s="157"/>
      <c r="E7286" s="159"/>
      <c r="F7286" s="159"/>
      <c r="G7286" s="160"/>
      <c r="H7286" s="159"/>
      <c r="I7286" s="159"/>
      <c r="K7286" s="161"/>
      <c r="S7286" s="157"/>
    </row>
    <row r="7287" spans="1:19" s="158" customFormat="1" x14ac:dyDescent="0.2">
      <c r="A7287" s="157"/>
      <c r="E7287" s="159"/>
      <c r="F7287" s="159"/>
      <c r="G7287" s="160"/>
      <c r="H7287" s="159"/>
      <c r="I7287" s="159"/>
      <c r="K7287" s="161"/>
      <c r="S7287" s="157"/>
    </row>
    <row r="7288" spans="1:19" s="158" customFormat="1" x14ac:dyDescent="0.2">
      <c r="A7288" s="157"/>
      <c r="E7288" s="159"/>
      <c r="F7288" s="159"/>
      <c r="G7288" s="160"/>
      <c r="H7288" s="159"/>
      <c r="I7288" s="159"/>
      <c r="K7288" s="161"/>
      <c r="S7288" s="157"/>
    </row>
    <row r="7289" spans="1:19" s="158" customFormat="1" x14ac:dyDescent="0.2">
      <c r="A7289" s="157"/>
      <c r="E7289" s="159"/>
      <c r="F7289" s="159"/>
      <c r="G7289" s="160"/>
      <c r="H7289" s="159"/>
      <c r="I7289" s="159"/>
      <c r="K7289" s="161"/>
      <c r="S7289" s="157"/>
    </row>
    <row r="7290" spans="1:19" s="158" customFormat="1" x14ac:dyDescent="0.2">
      <c r="A7290" s="157"/>
      <c r="E7290" s="159"/>
      <c r="F7290" s="159"/>
      <c r="G7290" s="160"/>
      <c r="H7290" s="159"/>
      <c r="I7290" s="159"/>
      <c r="K7290" s="161"/>
      <c r="S7290" s="157"/>
    </row>
    <row r="7291" spans="1:19" s="158" customFormat="1" x14ac:dyDescent="0.2">
      <c r="A7291" s="157"/>
      <c r="E7291" s="159"/>
      <c r="F7291" s="159"/>
      <c r="G7291" s="160"/>
      <c r="H7291" s="159"/>
      <c r="I7291" s="159"/>
      <c r="K7291" s="161"/>
      <c r="S7291" s="157"/>
    </row>
    <row r="7292" spans="1:19" s="158" customFormat="1" x14ac:dyDescent="0.2">
      <c r="A7292" s="157"/>
      <c r="E7292" s="159"/>
      <c r="F7292" s="159"/>
      <c r="G7292" s="160"/>
      <c r="H7292" s="159"/>
      <c r="I7292" s="159"/>
      <c r="K7292" s="161"/>
      <c r="S7292" s="157"/>
    </row>
    <row r="7293" spans="1:19" s="158" customFormat="1" x14ac:dyDescent="0.2">
      <c r="A7293" s="157"/>
      <c r="E7293" s="159"/>
      <c r="F7293" s="159"/>
      <c r="G7293" s="160"/>
      <c r="H7293" s="159"/>
      <c r="I7293" s="159"/>
      <c r="K7293" s="161"/>
      <c r="S7293" s="157"/>
    </row>
    <row r="7294" spans="1:19" s="158" customFormat="1" x14ac:dyDescent="0.2">
      <c r="A7294" s="157"/>
      <c r="E7294" s="159"/>
      <c r="F7294" s="159"/>
      <c r="G7294" s="160"/>
      <c r="H7294" s="159"/>
      <c r="I7294" s="159"/>
      <c r="K7294" s="161"/>
      <c r="S7294" s="157"/>
    </row>
    <row r="7295" spans="1:19" s="158" customFormat="1" x14ac:dyDescent="0.2">
      <c r="A7295" s="157"/>
      <c r="E7295" s="159"/>
      <c r="F7295" s="159"/>
      <c r="G7295" s="160"/>
      <c r="H7295" s="159"/>
      <c r="I7295" s="159"/>
      <c r="K7295" s="161"/>
      <c r="S7295" s="157"/>
    </row>
    <row r="7296" spans="1:19" s="158" customFormat="1" x14ac:dyDescent="0.2">
      <c r="A7296" s="157"/>
      <c r="E7296" s="159"/>
      <c r="F7296" s="159"/>
      <c r="G7296" s="160"/>
      <c r="H7296" s="159"/>
      <c r="I7296" s="159"/>
      <c r="K7296" s="161"/>
      <c r="S7296" s="157"/>
    </row>
    <row r="7297" spans="1:19" s="158" customFormat="1" x14ac:dyDescent="0.2">
      <c r="A7297" s="157"/>
      <c r="E7297" s="159"/>
      <c r="F7297" s="159"/>
      <c r="G7297" s="160"/>
      <c r="H7297" s="159"/>
      <c r="I7297" s="159"/>
      <c r="K7297" s="161"/>
      <c r="S7297" s="157"/>
    </row>
    <row r="7298" spans="1:19" s="158" customFormat="1" x14ac:dyDescent="0.2">
      <c r="A7298" s="157"/>
      <c r="E7298" s="159"/>
      <c r="F7298" s="159"/>
      <c r="G7298" s="160"/>
      <c r="H7298" s="159"/>
      <c r="I7298" s="159"/>
      <c r="K7298" s="161"/>
      <c r="S7298" s="157"/>
    </row>
    <row r="7299" spans="1:19" s="158" customFormat="1" x14ac:dyDescent="0.2">
      <c r="A7299" s="157"/>
      <c r="E7299" s="159"/>
      <c r="F7299" s="159"/>
      <c r="G7299" s="160"/>
      <c r="H7299" s="159"/>
      <c r="I7299" s="159"/>
      <c r="K7299" s="161"/>
      <c r="S7299" s="157"/>
    </row>
    <row r="7300" spans="1:19" s="158" customFormat="1" x14ac:dyDescent="0.2">
      <c r="A7300" s="157"/>
      <c r="E7300" s="159"/>
      <c r="F7300" s="159"/>
      <c r="G7300" s="160"/>
      <c r="H7300" s="159"/>
      <c r="I7300" s="159"/>
      <c r="K7300" s="161"/>
      <c r="S7300" s="157"/>
    </row>
    <row r="7301" spans="1:19" s="158" customFormat="1" x14ac:dyDescent="0.2">
      <c r="A7301" s="157"/>
      <c r="E7301" s="159"/>
      <c r="F7301" s="159"/>
      <c r="G7301" s="160"/>
      <c r="H7301" s="159"/>
      <c r="I7301" s="159"/>
      <c r="K7301" s="161"/>
      <c r="S7301" s="157"/>
    </row>
    <row r="7302" spans="1:19" s="158" customFormat="1" x14ac:dyDescent="0.2">
      <c r="A7302" s="157"/>
      <c r="E7302" s="159"/>
      <c r="F7302" s="159"/>
      <c r="G7302" s="160"/>
      <c r="H7302" s="159"/>
      <c r="I7302" s="159"/>
      <c r="K7302" s="161"/>
      <c r="S7302" s="157"/>
    </row>
    <row r="7303" spans="1:19" s="158" customFormat="1" x14ac:dyDescent="0.2">
      <c r="A7303" s="157"/>
      <c r="E7303" s="159"/>
      <c r="F7303" s="159"/>
      <c r="G7303" s="160"/>
      <c r="H7303" s="159"/>
      <c r="I7303" s="159"/>
      <c r="K7303" s="161"/>
      <c r="S7303" s="157"/>
    </row>
    <row r="7304" spans="1:19" s="158" customFormat="1" x14ac:dyDescent="0.2">
      <c r="A7304" s="157"/>
      <c r="E7304" s="159"/>
      <c r="F7304" s="159"/>
      <c r="G7304" s="160"/>
      <c r="H7304" s="159"/>
      <c r="I7304" s="159"/>
      <c r="K7304" s="161"/>
      <c r="S7304" s="157"/>
    </row>
    <row r="7305" spans="1:19" s="158" customFormat="1" x14ac:dyDescent="0.2">
      <c r="A7305" s="157"/>
      <c r="E7305" s="159"/>
      <c r="F7305" s="159"/>
      <c r="G7305" s="160"/>
      <c r="H7305" s="159"/>
      <c r="I7305" s="159"/>
      <c r="K7305" s="161"/>
      <c r="S7305" s="157"/>
    </row>
    <row r="7306" spans="1:19" s="158" customFormat="1" x14ac:dyDescent="0.2">
      <c r="A7306" s="157"/>
      <c r="E7306" s="159"/>
      <c r="F7306" s="159"/>
      <c r="G7306" s="160"/>
      <c r="H7306" s="159"/>
      <c r="I7306" s="159"/>
      <c r="K7306" s="161"/>
      <c r="S7306" s="157"/>
    </row>
    <row r="7307" spans="1:19" s="158" customFormat="1" x14ac:dyDescent="0.2">
      <c r="A7307" s="157"/>
      <c r="E7307" s="159"/>
      <c r="F7307" s="159"/>
      <c r="G7307" s="160"/>
      <c r="H7307" s="159"/>
      <c r="I7307" s="159"/>
      <c r="K7307" s="161"/>
      <c r="S7307" s="157"/>
    </row>
    <row r="7308" spans="1:19" s="158" customFormat="1" x14ac:dyDescent="0.2">
      <c r="A7308" s="157"/>
      <c r="E7308" s="159"/>
      <c r="F7308" s="159"/>
      <c r="G7308" s="160"/>
      <c r="H7308" s="159"/>
      <c r="I7308" s="159"/>
      <c r="K7308" s="161"/>
      <c r="S7308" s="157"/>
    </row>
    <row r="7309" spans="1:19" s="158" customFormat="1" x14ac:dyDescent="0.2">
      <c r="A7309" s="157"/>
      <c r="E7309" s="159"/>
      <c r="F7309" s="159"/>
      <c r="G7309" s="160"/>
      <c r="H7309" s="159"/>
      <c r="I7309" s="159"/>
      <c r="K7309" s="161"/>
      <c r="S7309" s="157"/>
    </row>
    <row r="7310" spans="1:19" s="158" customFormat="1" x14ac:dyDescent="0.2">
      <c r="A7310" s="157"/>
      <c r="E7310" s="159"/>
      <c r="F7310" s="159"/>
      <c r="G7310" s="160"/>
      <c r="H7310" s="159"/>
      <c r="I7310" s="159"/>
      <c r="K7310" s="161"/>
      <c r="S7310" s="157"/>
    </row>
    <row r="7311" spans="1:19" s="158" customFormat="1" x14ac:dyDescent="0.2">
      <c r="A7311" s="157"/>
      <c r="E7311" s="159"/>
      <c r="F7311" s="159"/>
      <c r="G7311" s="160"/>
      <c r="H7311" s="159"/>
      <c r="I7311" s="159"/>
      <c r="K7311" s="161"/>
      <c r="S7311" s="157"/>
    </row>
    <row r="7312" spans="1:19" s="158" customFormat="1" x14ac:dyDescent="0.2">
      <c r="A7312" s="157"/>
      <c r="E7312" s="159"/>
      <c r="F7312" s="159"/>
      <c r="G7312" s="160"/>
      <c r="H7312" s="159"/>
      <c r="I7312" s="159"/>
      <c r="K7312" s="161"/>
      <c r="S7312" s="157"/>
    </row>
    <row r="7313" spans="1:19" s="158" customFormat="1" x14ac:dyDescent="0.2">
      <c r="A7313" s="157"/>
      <c r="E7313" s="159"/>
      <c r="F7313" s="159"/>
      <c r="G7313" s="160"/>
      <c r="H7313" s="159"/>
      <c r="I7313" s="159"/>
      <c r="K7313" s="161"/>
      <c r="S7313" s="157"/>
    </row>
    <row r="7314" spans="1:19" s="158" customFormat="1" x14ac:dyDescent="0.2">
      <c r="A7314" s="157"/>
      <c r="E7314" s="159"/>
      <c r="F7314" s="159"/>
      <c r="G7314" s="160"/>
      <c r="H7314" s="159"/>
      <c r="I7314" s="159"/>
      <c r="K7314" s="161"/>
      <c r="S7314" s="157"/>
    </row>
    <row r="7315" spans="1:19" s="158" customFormat="1" x14ac:dyDescent="0.2">
      <c r="A7315" s="157"/>
      <c r="E7315" s="159"/>
      <c r="F7315" s="159"/>
      <c r="G7315" s="160"/>
      <c r="H7315" s="159"/>
      <c r="I7315" s="159"/>
      <c r="K7315" s="161"/>
      <c r="S7315" s="157"/>
    </row>
    <row r="7316" spans="1:19" s="158" customFormat="1" x14ac:dyDescent="0.2">
      <c r="A7316" s="157"/>
      <c r="E7316" s="159"/>
      <c r="F7316" s="159"/>
      <c r="G7316" s="160"/>
      <c r="H7316" s="159"/>
      <c r="I7316" s="159"/>
      <c r="K7316" s="161"/>
      <c r="S7316" s="157"/>
    </row>
    <row r="7317" spans="1:19" s="158" customFormat="1" x14ac:dyDescent="0.2">
      <c r="A7317" s="157"/>
      <c r="E7317" s="159"/>
      <c r="F7317" s="159"/>
      <c r="G7317" s="160"/>
      <c r="H7317" s="159"/>
      <c r="I7317" s="159"/>
      <c r="K7317" s="161"/>
      <c r="S7317" s="157"/>
    </row>
    <row r="7318" spans="1:19" s="158" customFormat="1" x14ac:dyDescent="0.2">
      <c r="A7318" s="157"/>
      <c r="E7318" s="159"/>
      <c r="F7318" s="159"/>
      <c r="G7318" s="160"/>
      <c r="H7318" s="159"/>
      <c r="I7318" s="159"/>
      <c r="K7318" s="161"/>
      <c r="S7318" s="157"/>
    </row>
    <row r="7319" spans="1:19" s="158" customFormat="1" x14ac:dyDescent="0.2">
      <c r="A7319" s="157"/>
      <c r="E7319" s="159"/>
      <c r="F7319" s="159"/>
      <c r="G7319" s="160"/>
      <c r="H7319" s="159"/>
      <c r="I7319" s="159"/>
      <c r="K7319" s="161"/>
      <c r="S7319" s="157"/>
    </row>
    <row r="7320" spans="1:19" s="158" customFormat="1" x14ac:dyDescent="0.2">
      <c r="A7320" s="157"/>
      <c r="E7320" s="159"/>
      <c r="F7320" s="159"/>
      <c r="G7320" s="160"/>
      <c r="H7320" s="159"/>
      <c r="I7320" s="159"/>
      <c r="K7320" s="161"/>
      <c r="S7320" s="157"/>
    </row>
    <row r="7321" spans="1:19" s="158" customFormat="1" x14ac:dyDescent="0.2">
      <c r="A7321" s="157"/>
      <c r="E7321" s="159"/>
      <c r="F7321" s="159"/>
      <c r="G7321" s="160"/>
      <c r="H7321" s="159"/>
      <c r="I7321" s="159"/>
      <c r="K7321" s="161"/>
      <c r="S7321" s="157"/>
    </row>
    <row r="7322" spans="1:19" s="158" customFormat="1" x14ac:dyDescent="0.2">
      <c r="A7322" s="157"/>
      <c r="E7322" s="159"/>
      <c r="F7322" s="159"/>
      <c r="G7322" s="160"/>
      <c r="H7322" s="159"/>
      <c r="I7322" s="159"/>
      <c r="K7322" s="161"/>
      <c r="S7322" s="157"/>
    </row>
    <row r="7323" spans="1:19" s="158" customFormat="1" x14ac:dyDescent="0.2">
      <c r="A7323" s="157"/>
      <c r="E7323" s="159"/>
      <c r="F7323" s="159"/>
      <c r="G7323" s="160"/>
      <c r="H7323" s="159"/>
      <c r="I7323" s="159"/>
      <c r="K7323" s="161"/>
      <c r="S7323" s="157"/>
    </row>
    <row r="7324" spans="1:19" s="158" customFormat="1" x14ac:dyDescent="0.2">
      <c r="A7324" s="157"/>
      <c r="E7324" s="159"/>
      <c r="F7324" s="159"/>
      <c r="G7324" s="160"/>
      <c r="H7324" s="159"/>
      <c r="I7324" s="159"/>
      <c r="K7324" s="161"/>
      <c r="S7324" s="157"/>
    </row>
    <row r="7325" spans="1:19" s="158" customFormat="1" x14ac:dyDescent="0.2">
      <c r="A7325" s="157"/>
      <c r="E7325" s="159"/>
      <c r="F7325" s="159"/>
      <c r="G7325" s="160"/>
      <c r="H7325" s="159"/>
      <c r="I7325" s="159"/>
      <c r="K7325" s="161"/>
      <c r="S7325" s="157"/>
    </row>
    <row r="7326" spans="1:19" s="158" customFormat="1" x14ac:dyDescent="0.2">
      <c r="A7326" s="157"/>
      <c r="E7326" s="159"/>
      <c r="F7326" s="159"/>
      <c r="G7326" s="160"/>
      <c r="H7326" s="159"/>
      <c r="I7326" s="159"/>
      <c r="K7326" s="161"/>
      <c r="S7326" s="157"/>
    </row>
    <row r="7327" spans="1:19" s="158" customFormat="1" x14ac:dyDescent="0.2">
      <c r="A7327" s="157"/>
      <c r="E7327" s="159"/>
      <c r="F7327" s="159"/>
      <c r="G7327" s="160"/>
      <c r="H7327" s="159"/>
      <c r="I7327" s="159"/>
      <c r="K7327" s="161"/>
      <c r="S7327" s="157"/>
    </row>
    <row r="7328" spans="1:19" s="158" customFormat="1" x14ac:dyDescent="0.2">
      <c r="A7328" s="157"/>
      <c r="E7328" s="159"/>
      <c r="F7328" s="159"/>
      <c r="G7328" s="160"/>
      <c r="H7328" s="159"/>
      <c r="I7328" s="159"/>
      <c r="K7328" s="161"/>
      <c r="S7328" s="157"/>
    </row>
    <row r="7329" spans="1:19" s="158" customFormat="1" x14ac:dyDescent="0.2">
      <c r="A7329" s="157"/>
      <c r="E7329" s="159"/>
      <c r="F7329" s="159"/>
      <c r="G7329" s="160"/>
      <c r="H7329" s="159"/>
      <c r="I7329" s="159"/>
      <c r="K7329" s="161"/>
      <c r="S7329" s="157"/>
    </row>
    <row r="7330" spans="1:19" s="158" customFormat="1" x14ac:dyDescent="0.2">
      <c r="A7330" s="157"/>
      <c r="E7330" s="159"/>
      <c r="F7330" s="159"/>
      <c r="G7330" s="160"/>
      <c r="H7330" s="159"/>
      <c r="I7330" s="159"/>
      <c r="K7330" s="161"/>
      <c r="S7330" s="157"/>
    </row>
    <row r="7331" spans="1:19" s="158" customFormat="1" x14ac:dyDescent="0.2">
      <c r="A7331" s="157"/>
      <c r="E7331" s="159"/>
      <c r="F7331" s="159"/>
      <c r="G7331" s="160"/>
      <c r="H7331" s="159"/>
      <c r="I7331" s="159"/>
      <c r="K7331" s="161"/>
      <c r="S7331" s="157"/>
    </row>
    <row r="7332" spans="1:19" s="158" customFormat="1" x14ac:dyDescent="0.2">
      <c r="A7332" s="157"/>
      <c r="E7332" s="159"/>
      <c r="F7332" s="159"/>
      <c r="G7332" s="160"/>
      <c r="H7332" s="159"/>
      <c r="I7332" s="159"/>
      <c r="K7332" s="161"/>
      <c r="S7332" s="157"/>
    </row>
    <row r="7333" spans="1:19" s="158" customFormat="1" x14ac:dyDescent="0.2">
      <c r="A7333" s="157"/>
      <c r="E7333" s="159"/>
      <c r="F7333" s="159"/>
      <c r="G7333" s="160"/>
      <c r="H7333" s="159"/>
      <c r="I7333" s="159"/>
      <c r="K7333" s="161"/>
      <c r="S7333" s="157"/>
    </row>
    <row r="7334" spans="1:19" s="158" customFormat="1" x14ac:dyDescent="0.2">
      <c r="A7334" s="157"/>
      <c r="E7334" s="159"/>
      <c r="F7334" s="159"/>
      <c r="G7334" s="160"/>
      <c r="H7334" s="159"/>
      <c r="I7334" s="159"/>
      <c r="K7334" s="161"/>
      <c r="S7334" s="157"/>
    </row>
    <row r="7335" spans="1:19" s="158" customFormat="1" x14ac:dyDescent="0.2">
      <c r="A7335" s="157"/>
      <c r="E7335" s="159"/>
      <c r="F7335" s="159"/>
      <c r="G7335" s="160"/>
      <c r="H7335" s="159"/>
      <c r="I7335" s="159"/>
      <c r="K7335" s="161"/>
      <c r="S7335" s="157"/>
    </row>
    <row r="7336" spans="1:19" s="158" customFormat="1" x14ac:dyDescent="0.2">
      <c r="A7336" s="157"/>
      <c r="E7336" s="159"/>
      <c r="F7336" s="159"/>
      <c r="G7336" s="160"/>
      <c r="H7336" s="159"/>
      <c r="I7336" s="159"/>
      <c r="K7336" s="161"/>
      <c r="S7336" s="157"/>
    </row>
    <row r="7337" spans="1:19" s="158" customFormat="1" x14ac:dyDescent="0.2">
      <c r="A7337" s="157"/>
      <c r="E7337" s="159"/>
      <c r="F7337" s="159"/>
      <c r="G7337" s="160"/>
      <c r="H7337" s="159"/>
      <c r="I7337" s="159"/>
      <c r="K7337" s="161"/>
      <c r="S7337" s="157"/>
    </row>
    <row r="7338" spans="1:19" s="158" customFormat="1" x14ac:dyDescent="0.2">
      <c r="A7338" s="157"/>
      <c r="E7338" s="159"/>
      <c r="F7338" s="159"/>
      <c r="G7338" s="160"/>
      <c r="H7338" s="159"/>
      <c r="I7338" s="159"/>
      <c r="K7338" s="161"/>
      <c r="S7338" s="157"/>
    </row>
    <row r="7339" spans="1:19" s="158" customFormat="1" x14ac:dyDescent="0.2">
      <c r="A7339" s="157"/>
      <c r="E7339" s="159"/>
      <c r="F7339" s="159"/>
      <c r="G7339" s="160"/>
      <c r="H7339" s="159"/>
      <c r="I7339" s="159"/>
      <c r="K7339" s="161"/>
      <c r="S7339" s="157"/>
    </row>
    <row r="7340" spans="1:19" s="158" customFormat="1" x14ac:dyDescent="0.2">
      <c r="A7340" s="157"/>
      <c r="E7340" s="159"/>
      <c r="F7340" s="159"/>
      <c r="G7340" s="160"/>
      <c r="H7340" s="159"/>
      <c r="I7340" s="159"/>
      <c r="K7340" s="161"/>
      <c r="S7340" s="157"/>
    </row>
    <row r="7341" spans="1:19" s="158" customFormat="1" x14ac:dyDescent="0.2">
      <c r="A7341" s="157"/>
      <c r="E7341" s="159"/>
      <c r="F7341" s="159"/>
      <c r="G7341" s="160"/>
      <c r="H7341" s="159"/>
      <c r="I7341" s="159"/>
      <c r="K7341" s="161"/>
      <c r="S7341" s="157"/>
    </row>
    <row r="7342" spans="1:19" s="158" customFormat="1" x14ac:dyDescent="0.2">
      <c r="A7342" s="157"/>
      <c r="E7342" s="159"/>
      <c r="F7342" s="159"/>
      <c r="G7342" s="160"/>
      <c r="H7342" s="159"/>
      <c r="I7342" s="159"/>
      <c r="K7342" s="161"/>
      <c r="S7342" s="157"/>
    </row>
    <row r="7343" spans="1:19" s="158" customFormat="1" x14ac:dyDescent="0.2">
      <c r="A7343" s="157"/>
      <c r="E7343" s="159"/>
      <c r="F7343" s="159"/>
      <c r="G7343" s="160"/>
      <c r="H7343" s="159"/>
      <c r="I7343" s="159"/>
      <c r="K7343" s="161"/>
      <c r="S7343" s="157"/>
    </row>
    <row r="7344" spans="1:19" s="158" customFormat="1" x14ac:dyDescent="0.2">
      <c r="A7344" s="157"/>
      <c r="E7344" s="159"/>
      <c r="F7344" s="159"/>
      <c r="G7344" s="160"/>
      <c r="H7344" s="159"/>
      <c r="I7344" s="159"/>
      <c r="K7344" s="161"/>
      <c r="S7344" s="157"/>
    </row>
    <row r="7345" spans="1:19" s="158" customFormat="1" x14ac:dyDescent="0.2">
      <c r="A7345" s="157"/>
      <c r="E7345" s="159"/>
      <c r="F7345" s="159"/>
      <c r="G7345" s="160"/>
      <c r="H7345" s="159"/>
      <c r="I7345" s="159"/>
      <c r="K7345" s="161"/>
      <c r="S7345" s="157"/>
    </row>
    <row r="7346" spans="1:19" s="158" customFormat="1" x14ac:dyDescent="0.2">
      <c r="A7346" s="157"/>
      <c r="E7346" s="159"/>
      <c r="F7346" s="159"/>
      <c r="G7346" s="160"/>
      <c r="H7346" s="159"/>
      <c r="I7346" s="159"/>
      <c r="K7346" s="161"/>
      <c r="S7346" s="157"/>
    </row>
    <row r="7347" spans="1:19" s="158" customFormat="1" x14ac:dyDescent="0.2">
      <c r="A7347" s="157"/>
      <c r="E7347" s="159"/>
      <c r="F7347" s="159"/>
      <c r="G7347" s="160"/>
      <c r="H7347" s="159"/>
      <c r="I7347" s="159"/>
      <c r="K7347" s="161"/>
      <c r="S7347" s="157"/>
    </row>
    <row r="7348" spans="1:19" s="158" customFormat="1" x14ac:dyDescent="0.2">
      <c r="A7348" s="157"/>
      <c r="E7348" s="159"/>
      <c r="F7348" s="159"/>
      <c r="G7348" s="160"/>
      <c r="H7348" s="159"/>
      <c r="I7348" s="159"/>
      <c r="K7348" s="161"/>
      <c r="S7348" s="157"/>
    </row>
    <row r="7349" spans="1:19" s="158" customFormat="1" x14ac:dyDescent="0.2">
      <c r="A7349" s="157"/>
      <c r="E7349" s="159"/>
      <c r="F7349" s="159"/>
      <c r="G7349" s="160"/>
      <c r="H7349" s="159"/>
      <c r="I7349" s="159"/>
      <c r="K7349" s="161"/>
      <c r="S7349" s="157"/>
    </row>
    <row r="7350" spans="1:19" s="158" customFormat="1" x14ac:dyDescent="0.2">
      <c r="A7350" s="157"/>
      <c r="E7350" s="159"/>
      <c r="F7350" s="159"/>
      <c r="G7350" s="160"/>
      <c r="H7350" s="159"/>
      <c r="I7350" s="159"/>
      <c r="K7350" s="161"/>
      <c r="S7350" s="157"/>
    </row>
    <row r="7351" spans="1:19" s="158" customFormat="1" x14ac:dyDescent="0.2">
      <c r="A7351" s="157"/>
      <c r="E7351" s="159"/>
      <c r="F7351" s="159"/>
      <c r="G7351" s="160"/>
      <c r="H7351" s="159"/>
      <c r="I7351" s="159"/>
      <c r="K7351" s="161"/>
      <c r="S7351" s="157"/>
    </row>
    <row r="7352" spans="1:19" s="158" customFormat="1" x14ac:dyDescent="0.2">
      <c r="A7352" s="157"/>
      <c r="E7352" s="159"/>
      <c r="F7352" s="159"/>
      <c r="G7352" s="160"/>
      <c r="H7352" s="159"/>
      <c r="I7352" s="159"/>
      <c r="K7352" s="161"/>
      <c r="S7352" s="157"/>
    </row>
    <row r="7353" spans="1:19" s="158" customFormat="1" x14ac:dyDescent="0.2">
      <c r="A7353" s="157"/>
      <c r="E7353" s="159"/>
      <c r="F7353" s="159"/>
      <c r="G7353" s="160"/>
      <c r="H7353" s="159"/>
      <c r="I7353" s="159"/>
      <c r="K7353" s="161"/>
      <c r="S7353" s="157"/>
    </row>
    <row r="7354" spans="1:19" s="158" customFormat="1" x14ac:dyDescent="0.2">
      <c r="A7354" s="157"/>
      <c r="E7354" s="159"/>
      <c r="F7354" s="159"/>
      <c r="G7354" s="160"/>
      <c r="H7354" s="159"/>
      <c r="I7354" s="159"/>
      <c r="K7354" s="161"/>
      <c r="S7354" s="157"/>
    </row>
    <row r="7355" spans="1:19" s="158" customFormat="1" x14ac:dyDescent="0.2">
      <c r="A7355" s="157"/>
      <c r="E7355" s="159"/>
      <c r="F7355" s="159"/>
      <c r="G7355" s="160"/>
      <c r="H7355" s="159"/>
      <c r="I7355" s="159"/>
      <c r="K7355" s="161"/>
      <c r="S7355" s="157"/>
    </row>
    <row r="7356" spans="1:19" s="158" customFormat="1" x14ac:dyDescent="0.2">
      <c r="A7356" s="157"/>
      <c r="E7356" s="159"/>
      <c r="F7356" s="159"/>
      <c r="G7356" s="160"/>
      <c r="H7356" s="159"/>
      <c r="I7356" s="159"/>
      <c r="K7356" s="161"/>
      <c r="S7356" s="157"/>
    </row>
    <row r="7357" spans="1:19" s="158" customFormat="1" x14ac:dyDescent="0.2">
      <c r="A7357" s="157"/>
      <c r="E7357" s="159"/>
      <c r="F7357" s="159"/>
      <c r="G7357" s="160"/>
      <c r="H7357" s="159"/>
      <c r="I7357" s="159"/>
      <c r="K7357" s="161"/>
      <c r="S7357" s="157"/>
    </row>
    <row r="7358" spans="1:19" s="158" customFormat="1" x14ac:dyDescent="0.2">
      <c r="A7358" s="157"/>
      <c r="E7358" s="159"/>
      <c r="F7358" s="159"/>
      <c r="G7358" s="160"/>
      <c r="H7358" s="159"/>
      <c r="I7358" s="159"/>
      <c r="K7358" s="161"/>
      <c r="S7358" s="157"/>
    </row>
    <row r="7359" spans="1:19" s="158" customFormat="1" x14ac:dyDescent="0.2">
      <c r="A7359" s="157"/>
      <c r="E7359" s="159"/>
      <c r="F7359" s="159"/>
      <c r="G7359" s="160"/>
      <c r="H7359" s="159"/>
      <c r="I7359" s="159"/>
      <c r="K7359" s="161"/>
      <c r="S7359" s="157"/>
    </row>
    <row r="7360" spans="1:19" s="158" customFormat="1" x14ac:dyDescent="0.2">
      <c r="A7360" s="157"/>
      <c r="E7360" s="159"/>
      <c r="F7360" s="159"/>
      <c r="G7360" s="160"/>
      <c r="H7360" s="159"/>
      <c r="I7360" s="159"/>
      <c r="K7360" s="161"/>
      <c r="S7360" s="157"/>
    </row>
    <row r="7361" spans="1:19" s="158" customFormat="1" x14ac:dyDescent="0.2">
      <c r="A7361" s="157"/>
      <c r="E7361" s="159"/>
      <c r="F7361" s="159"/>
      <c r="G7361" s="160"/>
      <c r="H7361" s="159"/>
      <c r="I7361" s="159"/>
      <c r="K7361" s="161"/>
      <c r="S7361" s="157"/>
    </row>
    <row r="7362" spans="1:19" s="158" customFormat="1" x14ac:dyDescent="0.2">
      <c r="A7362" s="157"/>
      <c r="E7362" s="159"/>
      <c r="F7362" s="159"/>
      <c r="G7362" s="160"/>
      <c r="H7362" s="159"/>
      <c r="I7362" s="159"/>
      <c r="K7362" s="161"/>
      <c r="S7362" s="157"/>
    </row>
    <row r="7363" spans="1:19" s="158" customFormat="1" x14ac:dyDescent="0.2">
      <c r="A7363" s="157"/>
      <c r="E7363" s="159"/>
      <c r="F7363" s="159"/>
      <c r="G7363" s="160"/>
      <c r="H7363" s="159"/>
      <c r="I7363" s="159"/>
      <c r="K7363" s="161"/>
      <c r="S7363" s="157"/>
    </row>
    <row r="7364" spans="1:19" s="158" customFormat="1" x14ac:dyDescent="0.2">
      <c r="A7364" s="157"/>
      <c r="E7364" s="159"/>
      <c r="F7364" s="159"/>
      <c r="G7364" s="160"/>
      <c r="H7364" s="159"/>
      <c r="I7364" s="159"/>
      <c r="K7364" s="161"/>
      <c r="S7364" s="157"/>
    </row>
    <row r="7365" spans="1:19" s="158" customFormat="1" x14ac:dyDescent="0.2">
      <c r="A7365" s="157"/>
      <c r="E7365" s="159"/>
      <c r="F7365" s="159"/>
      <c r="G7365" s="160"/>
      <c r="H7365" s="159"/>
      <c r="I7365" s="159"/>
      <c r="K7365" s="161"/>
      <c r="S7365" s="157"/>
    </row>
    <row r="7366" spans="1:19" s="158" customFormat="1" x14ac:dyDescent="0.2">
      <c r="A7366" s="157"/>
      <c r="E7366" s="159"/>
      <c r="F7366" s="159"/>
      <c r="G7366" s="160"/>
      <c r="H7366" s="159"/>
      <c r="I7366" s="159"/>
      <c r="K7366" s="161"/>
      <c r="S7366" s="157"/>
    </row>
    <row r="7367" spans="1:19" s="158" customFormat="1" x14ac:dyDescent="0.2">
      <c r="A7367" s="157"/>
      <c r="E7367" s="159"/>
      <c r="F7367" s="159"/>
      <c r="G7367" s="160"/>
      <c r="H7367" s="159"/>
      <c r="I7367" s="159"/>
      <c r="K7367" s="161"/>
      <c r="S7367" s="157"/>
    </row>
    <row r="7368" spans="1:19" s="158" customFormat="1" x14ac:dyDescent="0.2">
      <c r="A7368" s="157"/>
      <c r="E7368" s="159"/>
      <c r="F7368" s="159"/>
      <c r="G7368" s="160"/>
      <c r="H7368" s="159"/>
      <c r="I7368" s="159"/>
      <c r="K7368" s="161"/>
      <c r="S7368" s="157"/>
    </row>
    <row r="7369" spans="1:19" s="158" customFormat="1" x14ac:dyDescent="0.2">
      <c r="A7369" s="157"/>
      <c r="E7369" s="159"/>
      <c r="F7369" s="159"/>
      <c r="G7369" s="160"/>
      <c r="H7369" s="159"/>
      <c r="I7369" s="159"/>
      <c r="K7369" s="161"/>
      <c r="S7369" s="157"/>
    </row>
    <row r="7370" spans="1:19" s="158" customFormat="1" x14ac:dyDescent="0.2">
      <c r="A7370" s="157"/>
      <c r="E7370" s="159"/>
      <c r="F7370" s="159"/>
      <c r="G7370" s="160"/>
      <c r="H7370" s="159"/>
      <c r="I7370" s="159"/>
      <c r="K7370" s="161"/>
      <c r="S7370" s="157"/>
    </row>
    <row r="7371" spans="1:19" s="158" customFormat="1" x14ac:dyDescent="0.2">
      <c r="A7371" s="157"/>
      <c r="E7371" s="159"/>
      <c r="F7371" s="159"/>
      <c r="G7371" s="160"/>
      <c r="H7371" s="159"/>
      <c r="I7371" s="159"/>
      <c r="K7371" s="161"/>
      <c r="S7371" s="157"/>
    </row>
    <row r="7372" spans="1:19" s="158" customFormat="1" x14ac:dyDescent="0.2">
      <c r="A7372" s="157"/>
      <c r="E7372" s="159"/>
      <c r="F7372" s="159"/>
      <c r="G7372" s="160"/>
      <c r="H7372" s="159"/>
      <c r="I7372" s="159"/>
      <c r="K7372" s="161"/>
      <c r="S7372" s="157"/>
    </row>
    <row r="7373" spans="1:19" s="158" customFormat="1" x14ac:dyDescent="0.2">
      <c r="A7373" s="157"/>
      <c r="E7373" s="159"/>
      <c r="F7373" s="159"/>
      <c r="G7373" s="160"/>
      <c r="H7373" s="159"/>
      <c r="I7373" s="159"/>
      <c r="K7373" s="161"/>
      <c r="S7373" s="157"/>
    </row>
    <row r="7374" spans="1:19" s="158" customFormat="1" x14ac:dyDescent="0.2">
      <c r="A7374" s="157"/>
      <c r="E7374" s="159"/>
      <c r="F7374" s="159"/>
      <c r="G7374" s="160"/>
      <c r="H7374" s="159"/>
      <c r="I7374" s="159"/>
      <c r="K7374" s="161"/>
      <c r="S7374" s="157"/>
    </row>
    <row r="7375" spans="1:19" s="158" customFormat="1" x14ac:dyDescent="0.2">
      <c r="A7375" s="157"/>
      <c r="E7375" s="159"/>
      <c r="F7375" s="159"/>
      <c r="G7375" s="160"/>
      <c r="H7375" s="159"/>
      <c r="I7375" s="159"/>
      <c r="K7375" s="161"/>
      <c r="S7375" s="157"/>
    </row>
    <row r="7376" spans="1:19" s="158" customFormat="1" x14ac:dyDescent="0.2">
      <c r="A7376" s="157"/>
      <c r="E7376" s="159"/>
      <c r="F7376" s="159"/>
      <c r="G7376" s="160"/>
      <c r="H7376" s="159"/>
      <c r="I7376" s="159"/>
      <c r="K7376" s="161"/>
      <c r="S7376" s="157"/>
    </row>
    <row r="7377" spans="1:19" s="158" customFormat="1" x14ac:dyDescent="0.2">
      <c r="A7377" s="157"/>
      <c r="E7377" s="159"/>
      <c r="F7377" s="159"/>
      <c r="G7377" s="160"/>
      <c r="H7377" s="159"/>
      <c r="I7377" s="159"/>
      <c r="K7377" s="161"/>
      <c r="S7377" s="157"/>
    </row>
    <row r="7378" spans="1:19" s="158" customFormat="1" x14ac:dyDescent="0.2">
      <c r="A7378" s="157"/>
      <c r="E7378" s="159"/>
      <c r="F7378" s="159"/>
      <c r="G7378" s="160"/>
      <c r="H7378" s="159"/>
      <c r="I7378" s="159"/>
      <c r="K7378" s="161"/>
      <c r="S7378" s="157"/>
    </row>
    <row r="7379" spans="1:19" s="158" customFormat="1" x14ac:dyDescent="0.2">
      <c r="A7379" s="157"/>
      <c r="E7379" s="159"/>
      <c r="F7379" s="159"/>
      <c r="G7379" s="160"/>
      <c r="H7379" s="159"/>
      <c r="I7379" s="159"/>
      <c r="K7379" s="161"/>
      <c r="S7379" s="157"/>
    </row>
    <row r="7380" spans="1:19" s="158" customFormat="1" x14ac:dyDescent="0.2">
      <c r="A7380" s="157"/>
      <c r="E7380" s="159"/>
      <c r="F7380" s="159"/>
      <c r="G7380" s="160"/>
      <c r="H7380" s="159"/>
      <c r="I7380" s="159"/>
      <c r="K7380" s="161"/>
      <c r="S7380" s="157"/>
    </row>
    <row r="7381" spans="1:19" s="158" customFormat="1" x14ac:dyDescent="0.2">
      <c r="A7381" s="157"/>
      <c r="E7381" s="159"/>
      <c r="F7381" s="159"/>
      <c r="G7381" s="160"/>
      <c r="H7381" s="159"/>
      <c r="I7381" s="159"/>
      <c r="K7381" s="161"/>
      <c r="S7381" s="157"/>
    </row>
    <row r="7382" spans="1:19" s="158" customFormat="1" x14ac:dyDescent="0.2">
      <c r="A7382" s="157"/>
      <c r="E7382" s="159"/>
      <c r="F7382" s="159"/>
      <c r="G7382" s="160"/>
      <c r="H7382" s="159"/>
      <c r="I7382" s="159"/>
      <c r="K7382" s="161"/>
      <c r="S7382" s="157"/>
    </row>
    <row r="7383" spans="1:19" s="158" customFormat="1" x14ac:dyDescent="0.2">
      <c r="A7383" s="157"/>
      <c r="E7383" s="159"/>
      <c r="F7383" s="159"/>
      <c r="G7383" s="160"/>
      <c r="H7383" s="159"/>
      <c r="I7383" s="159"/>
      <c r="K7383" s="161"/>
      <c r="S7383" s="157"/>
    </row>
    <row r="7384" spans="1:19" s="158" customFormat="1" x14ac:dyDescent="0.2">
      <c r="A7384" s="157"/>
      <c r="E7384" s="159"/>
      <c r="F7384" s="159"/>
      <c r="G7384" s="160"/>
      <c r="H7384" s="159"/>
      <c r="I7384" s="159"/>
      <c r="K7384" s="161"/>
      <c r="S7384" s="157"/>
    </row>
    <row r="7385" spans="1:19" s="158" customFormat="1" x14ac:dyDescent="0.2">
      <c r="A7385" s="157"/>
      <c r="E7385" s="159"/>
      <c r="F7385" s="159"/>
      <c r="G7385" s="160"/>
      <c r="H7385" s="159"/>
      <c r="I7385" s="159"/>
      <c r="K7385" s="161"/>
      <c r="S7385" s="157"/>
    </row>
    <row r="7386" spans="1:19" s="158" customFormat="1" x14ac:dyDescent="0.2">
      <c r="A7386" s="157"/>
      <c r="E7386" s="159"/>
      <c r="F7386" s="159"/>
      <c r="G7386" s="160"/>
      <c r="H7386" s="159"/>
      <c r="I7386" s="159"/>
      <c r="K7386" s="161"/>
      <c r="S7386" s="157"/>
    </row>
    <row r="7387" spans="1:19" s="158" customFormat="1" x14ac:dyDescent="0.2">
      <c r="A7387" s="157"/>
      <c r="E7387" s="159"/>
      <c r="F7387" s="159"/>
      <c r="G7387" s="160"/>
      <c r="H7387" s="159"/>
      <c r="I7387" s="159"/>
      <c r="K7387" s="161"/>
      <c r="S7387" s="157"/>
    </row>
    <row r="7388" spans="1:19" s="158" customFormat="1" x14ac:dyDescent="0.2">
      <c r="A7388" s="157"/>
      <c r="E7388" s="159"/>
      <c r="F7388" s="159"/>
      <c r="G7388" s="160"/>
      <c r="H7388" s="159"/>
      <c r="I7388" s="159"/>
      <c r="K7388" s="161"/>
      <c r="S7388" s="157"/>
    </row>
    <row r="7389" spans="1:19" s="158" customFormat="1" x14ac:dyDescent="0.2">
      <c r="A7389" s="157"/>
      <c r="E7389" s="159"/>
      <c r="F7389" s="159"/>
      <c r="G7389" s="160"/>
      <c r="H7389" s="159"/>
      <c r="I7389" s="159"/>
      <c r="K7389" s="161"/>
      <c r="S7389" s="157"/>
    </row>
    <row r="7390" spans="1:19" s="158" customFormat="1" x14ac:dyDescent="0.2">
      <c r="A7390" s="157"/>
      <c r="E7390" s="159"/>
      <c r="F7390" s="159"/>
      <c r="G7390" s="160"/>
      <c r="H7390" s="159"/>
      <c r="I7390" s="159"/>
      <c r="K7390" s="161"/>
      <c r="S7390" s="157"/>
    </row>
    <row r="7391" spans="1:19" s="158" customFormat="1" x14ac:dyDescent="0.2">
      <c r="A7391" s="157"/>
      <c r="E7391" s="159"/>
      <c r="F7391" s="159"/>
      <c r="G7391" s="160"/>
      <c r="H7391" s="159"/>
      <c r="I7391" s="159"/>
      <c r="K7391" s="161"/>
      <c r="S7391" s="157"/>
    </row>
    <row r="7392" spans="1:19" s="158" customFormat="1" x14ac:dyDescent="0.2">
      <c r="A7392" s="157"/>
      <c r="E7392" s="159"/>
      <c r="F7392" s="159"/>
      <c r="G7392" s="160"/>
      <c r="H7392" s="159"/>
      <c r="I7392" s="159"/>
      <c r="K7392" s="161"/>
      <c r="S7392" s="157"/>
    </row>
    <row r="7393" spans="1:19" s="158" customFormat="1" x14ac:dyDescent="0.2">
      <c r="A7393" s="157"/>
      <c r="E7393" s="159"/>
      <c r="F7393" s="159"/>
      <c r="G7393" s="160"/>
      <c r="H7393" s="159"/>
      <c r="I7393" s="159"/>
      <c r="K7393" s="161"/>
      <c r="S7393" s="157"/>
    </row>
    <row r="7394" spans="1:19" s="158" customFormat="1" x14ac:dyDescent="0.2">
      <c r="A7394" s="157"/>
      <c r="E7394" s="159"/>
      <c r="F7394" s="159"/>
      <c r="G7394" s="160"/>
      <c r="H7394" s="159"/>
      <c r="I7394" s="159"/>
      <c r="K7394" s="161"/>
      <c r="S7394" s="157"/>
    </row>
    <row r="7395" spans="1:19" s="158" customFormat="1" x14ac:dyDescent="0.2">
      <c r="A7395" s="157"/>
      <c r="E7395" s="159"/>
      <c r="F7395" s="159"/>
      <c r="G7395" s="160"/>
      <c r="H7395" s="159"/>
      <c r="I7395" s="159"/>
      <c r="K7395" s="161"/>
      <c r="S7395" s="157"/>
    </row>
    <row r="7396" spans="1:19" s="158" customFormat="1" x14ac:dyDescent="0.2">
      <c r="A7396" s="157"/>
      <c r="E7396" s="159"/>
      <c r="F7396" s="159"/>
      <c r="G7396" s="160"/>
      <c r="H7396" s="159"/>
      <c r="I7396" s="159"/>
      <c r="K7396" s="161"/>
      <c r="S7396" s="157"/>
    </row>
    <row r="7397" spans="1:19" s="158" customFormat="1" x14ac:dyDescent="0.2">
      <c r="A7397" s="157"/>
      <c r="E7397" s="159"/>
      <c r="F7397" s="159"/>
      <c r="G7397" s="160"/>
      <c r="H7397" s="159"/>
      <c r="I7397" s="159"/>
      <c r="K7397" s="161"/>
      <c r="S7397" s="157"/>
    </row>
    <row r="7398" spans="1:19" s="158" customFormat="1" x14ac:dyDescent="0.2">
      <c r="A7398" s="157"/>
      <c r="E7398" s="159"/>
      <c r="F7398" s="159"/>
      <c r="G7398" s="160"/>
      <c r="H7398" s="159"/>
      <c r="I7398" s="159"/>
      <c r="K7398" s="161"/>
      <c r="S7398" s="157"/>
    </row>
    <row r="7399" spans="1:19" s="158" customFormat="1" x14ac:dyDescent="0.2">
      <c r="A7399" s="157"/>
      <c r="E7399" s="159"/>
      <c r="F7399" s="159"/>
      <c r="G7399" s="160"/>
      <c r="H7399" s="159"/>
      <c r="I7399" s="159"/>
      <c r="K7399" s="161"/>
      <c r="S7399" s="157"/>
    </row>
    <row r="7400" spans="1:19" s="158" customFormat="1" x14ac:dyDescent="0.2">
      <c r="A7400" s="157"/>
      <c r="E7400" s="159"/>
      <c r="F7400" s="159"/>
      <c r="G7400" s="160"/>
      <c r="H7400" s="159"/>
      <c r="I7400" s="159"/>
      <c r="K7400" s="161"/>
      <c r="S7400" s="157"/>
    </row>
    <row r="7401" spans="1:19" s="158" customFormat="1" x14ac:dyDescent="0.2">
      <c r="A7401" s="157"/>
      <c r="E7401" s="159"/>
      <c r="F7401" s="159"/>
      <c r="G7401" s="160"/>
      <c r="H7401" s="159"/>
      <c r="I7401" s="159"/>
      <c r="K7401" s="161"/>
      <c r="S7401" s="157"/>
    </row>
    <row r="7402" spans="1:19" s="158" customFormat="1" x14ac:dyDescent="0.2">
      <c r="A7402" s="157"/>
      <c r="E7402" s="159"/>
      <c r="F7402" s="159"/>
      <c r="G7402" s="160"/>
      <c r="H7402" s="159"/>
      <c r="I7402" s="159"/>
      <c r="K7402" s="161"/>
      <c r="S7402" s="157"/>
    </row>
    <row r="7403" spans="1:19" s="158" customFormat="1" x14ac:dyDescent="0.2">
      <c r="A7403" s="157"/>
      <c r="E7403" s="159"/>
      <c r="F7403" s="159"/>
      <c r="G7403" s="160"/>
      <c r="H7403" s="159"/>
      <c r="I7403" s="159"/>
      <c r="K7403" s="161"/>
      <c r="S7403" s="157"/>
    </row>
    <row r="7404" spans="1:19" s="158" customFormat="1" x14ac:dyDescent="0.2">
      <c r="A7404" s="157"/>
      <c r="E7404" s="159"/>
      <c r="F7404" s="159"/>
      <c r="G7404" s="160"/>
      <c r="H7404" s="159"/>
      <c r="I7404" s="159"/>
      <c r="K7404" s="161"/>
      <c r="S7404" s="157"/>
    </row>
    <row r="7405" spans="1:19" s="158" customFormat="1" x14ac:dyDescent="0.2">
      <c r="A7405" s="157"/>
      <c r="E7405" s="159"/>
      <c r="F7405" s="159"/>
      <c r="G7405" s="160"/>
      <c r="H7405" s="159"/>
      <c r="I7405" s="159"/>
      <c r="K7405" s="161"/>
      <c r="S7405" s="157"/>
    </row>
    <row r="7406" spans="1:19" s="158" customFormat="1" x14ac:dyDescent="0.2">
      <c r="A7406" s="157"/>
      <c r="E7406" s="159"/>
      <c r="F7406" s="159"/>
      <c r="G7406" s="160"/>
      <c r="H7406" s="159"/>
      <c r="I7406" s="159"/>
      <c r="K7406" s="161"/>
      <c r="S7406" s="157"/>
    </row>
    <row r="7407" spans="1:19" s="158" customFormat="1" x14ac:dyDescent="0.2">
      <c r="A7407" s="157"/>
      <c r="E7407" s="159"/>
      <c r="F7407" s="159"/>
      <c r="G7407" s="160"/>
      <c r="H7407" s="159"/>
      <c r="I7407" s="159"/>
      <c r="K7407" s="161"/>
      <c r="S7407" s="157"/>
    </row>
    <row r="7408" spans="1:19" s="158" customFormat="1" x14ac:dyDescent="0.2">
      <c r="A7408" s="157"/>
      <c r="E7408" s="159"/>
      <c r="F7408" s="159"/>
      <c r="G7408" s="160"/>
      <c r="H7408" s="159"/>
      <c r="I7408" s="159"/>
      <c r="K7408" s="161"/>
      <c r="S7408" s="157"/>
    </row>
    <row r="7409" spans="1:19" s="158" customFormat="1" x14ac:dyDescent="0.2">
      <c r="A7409" s="157"/>
      <c r="E7409" s="159"/>
      <c r="F7409" s="159"/>
      <c r="G7409" s="160"/>
      <c r="H7409" s="159"/>
      <c r="I7409" s="159"/>
      <c r="K7409" s="161"/>
      <c r="S7409" s="157"/>
    </row>
    <row r="7410" spans="1:19" s="158" customFormat="1" x14ac:dyDescent="0.2">
      <c r="A7410" s="157"/>
      <c r="E7410" s="159"/>
      <c r="F7410" s="159"/>
      <c r="G7410" s="160"/>
      <c r="H7410" s="159"/>
      <c r="I7410" s="159"/>
      <c r="K7410" s="161"/>
      <c r="S7410" s="157"/>
    </row>
    <row r="7411" spans="1:19" s="158" customFormat="1" x14ac:dyDescent="0.2">
      <c r="A7411" s="157"/>
      <c r="E7411" s="159"/>
      <c r="F7411" s="159"/>
      <c r="G7411" s="160"/>
      <c r="H7411" s="159"/>
      <c r="I7411" s="159"/>
      <c r="K7411" s="161"/>
      <c r="S7411" s="157"/>
    </row>
    <row r="7412" spans="1:19" s="158" customFormat="1" x14ac:dyDescent="0.2">
      <c r="A7412" s="157"/>
      <c r="E7412" s="159"/>
      <c r="F7412" s="159"/>
      <c r="G7412" s="160"/>
      <c r="H7412" s="159"/>
      <c r="I7412" s="159"/>
      <c r="K7412" s="161"/>
      <c r="S7412" s="157"/>
    </row>
    <row r="7413" spans="1:19" s="158" customFormat="1" x14ac:dyDescent="0.2">
      <c r="A7413" s="157"/>
      <c r="E7413" s="159"/>
      <c r="F7413" s="159"/>
      <c r="G7413" s="160"/>
      <c r="H7413" s="159"/>
      <c r="I7413" s="159"/>
      <c r="K7413" s="161"/>
      <c r="S7413" s="157"/>
    </row>
    <row r="7414" spans="1:19" s="158" customFormat="1" x14ac:dyDescent="0.2">
      <c r="A7414" s="157"/>
      <c r="E7414" s="159"/>
      <c r="F7414" s="159"/>
      <c r="G7414" s="160"/>
      <c r="H7414" s="159"/>
      <c r="I7414" s="159"/>
      <c r="K7414" s="161"/>
      <c r="S7414" s="157"/>
    </row>
    <row r="7415" spans="1:19" s="158" customFormat="1" x14ac:dyDescent="0.2">
      <c r="A7415" s="157"/>
      <c r="E7415" s="159"/>
      <c r="F7415" s="159"/>
      <c r="G7415" s="160"/>
      <c r="H7415" s="159"/>
      <c r="I7415" s="159"/>
      <c r="K7415" s="161"/>
      <c r="S7415" s="157"/>
    </row>
    <row r="7416" spans="1:19" s="158" customFormat="1" x14ac:dyDescent="0.2">
      <c r="A7416" s="157"/>
      <c r="E7416" s="159"/>
      <c r="F7416" s="159"/>
      <c r="G7416" s="160"/>
      <c r="H7416" s="159"/>
      <c r="I7416" s="159"/>
      <c r="K7416" s="161"/>
      <c r="S7416" s="157"/>
    </row>
    <row r="7417" spans="1:19" s="158" customFormat="1" x14ac:dyDescent="0.2">
      <c r="A7417" s="157"/>
      <c r="E7417" s="159"/>
      <c r="F7417" s="159"/>
      <c r="G7417" s="160"/>
      <c r="H7417" s="159"/>
      <c r="I7417" s="159"/>
      <c r="K7417" s="161"/>
      <c r="S7417" s="157"/>
    </row>
    <row r="7418" spans="1:19" s="158" customFormat="1" x14ac:dyDescent="0.2">
      <c r="A7418" s="157"/>
      <c r="E7418" s="159"/>
      <c r="F7418" s="159"/>
      <c r="G7418" s="160"/>
      <c r="H7418" s="159"/>
      <c r="I7418" s="159"/>
      <c r="K7418" s="161"/>
      <c r="S7418" s="157"/>
    </row>
    <row r="7419" spans="1:19" s="158" customFormat="1" x14ac:dyDescent="0.2">
      <c r="A7419" s="157"/>
      <c r="E7419" s="159"/>
      <c r="F7419" s="159"/>
      <c r="G7419" s="160"/>
      <c r="H7419" s="159"/>
      <c r="I7419" s="159"/>
      <c r="K7419" s="161"/>
      <c r="S7419" s="157"/>
    </row>
    <row r="7420" spans="1:19" s="158" customFormat="1" x14ac:dyDescent="0.2">
      <c r="A7420" s="157"/>
      <c r="E7420" s="159"/>
      <c r="F7420" s="159"/>
      <c r="G7420" s="160"/>
      <c r="H7420" s="159"/>
      <c r="I7420" s="159"/>
      <c r="K7420" s="161"/>
      <c r="S7420" s="157"/>
    </row>
    <row r="7421" spans="1:19" s="158" customFormat="1" x14ac:dyDescent="0.2">
      <c r="A7421" s="157"/>
      <c r="E7421" s="159"/>
      <c r="F7421" s="159"/>
      <c r="G7421" s="160"/>
      <c r="H7421" s="159"/>
      <c r="I7421" s="159"/>
      <c r="K7421" s="161"/>
      <c r="S7421" s="157"/>
    </row>
    <row r="7422" spans="1:19" s="158" customFormat="1" x14ac:dyDescent="0.2">
      <c r="A7422" s="157"/>
      <c r="E7422" s="159"/>
      <c r="F7422" s="159"/>
      <c r="G7422" s="160"/>
      <c r="H7422" s="159"/>
      <c r="I7422" s="159"/>
      <c r="K7422" s="161"/>
      <c r="S7422" s="157"/>
    </row>
    <row r="7423" spans="1:19" s="158" customFormat="1" x14ac:dyDescent="0.2">
      <c r="A7423" s="157"/>
      <c r="E7423" s="159"/>
      <c r="F7423" s="159"/>
      <c r="G7423" s="160"/>
      <c r="H7423" s="159"/>
      <c r="I7423" s="159"/>
      <c r="K7423" s="161"/>
      <c r="S7423" s="157"/>
    </row>
    <row r="7424" spans="1:19" s="158" customFormat="1" x14ac:dyDescent="0.2">
      <c r="A7424" s="157"/>
      <c r="E7424" s="159"/>
      <c r="F7424" s="159"/>
      <c r="G7424" s="160"/>
      <c r="H7424" s="159"/>
      <c r="I7424" s="159"/>
      <c r="K7424" s="161"/>
      <c r="S7424" s="157"/>
    </row>
    <row r="7425" spans="1:19" s="158" customFormat="1" x14ac:dyDescent="0.2">
      <c r="A7425" s="157"/>
      <c r="E7425" s="159"/>
      <c r="F7425" s="159"/>
      <c r="G7425" s="160"/>
      <c r="H7425" s="159"/>
      <c r="I7425" s="159"/>
      <c r="K7425" s="161"/>
      <c r="S7425" s="157"/>
    </row>
    <row r="7426" spans="1:19" s="158" customFormat="1" x14ac:dyDescent="0.2">
      <c r="A7426" s="157"/>
      <c r="E7426" s="159"/>
      <c r="F7426" s="159"/>
      <c r="G7426" s="160"/>
      <c r="H7426" s="159"/>
      <c r="I7426" s="159"/>
      <c r="K7426" s="161"/>
      <c r="S7426" s="157"/>
    </row>
    <row r="7427" spans="1:19" s="158" customFormat="1" x14ac:dyDescent="0.2">
      <c r="A7427" s="157"/>
      <c r="E7427" s="159"/>
      <c r="F7427" s="159"/>
      <c r="G7427" s="160"/>
      <c r="H7427" s="159"/>
      <c r="I7427" s="159"/>
      <c r="K7427" s="161"/>
      <c r="S7427" s="157"/>
    </row>
    <row r="7428" spans="1:19" s="158" customFormat="1" x14ac:dyDescent="0.2">
      <c r="A7428" s="157"/>
      <c r="E7428" s="159"/>
      <c r="F7428" s="159"/>
      <c r="G7428" s="160"/>
      <c r="H7428" s="159"/>
      <c r="I7428" s="159"/>
      <c r="K7428" s="161"/>
      <c r="S7428" s="157"/>
    </row>
    <row r="7429" spans="1:19" s="158" customFormat="1" x14ac:dyDescent="0.2">
      <c r="A7429" s="157"/>
      <c r="E7429" s="159"/>
      <c r="F7429" s="159"/>
      <c r="G7429" s="160"/>
      <c r="H7429" s="159"/>
      <c r="I7429" s="159"/>
      <c r="K7429" s="161"/>
      <c r="S7429" s="157"/>
    </row>
    <row r="7430" spans="1:19" s="158" customFormat="1" x14ac:dyDescent="0.2">
      <c r="A7430" s="157"/>
      <c r="E7430" s="159"/>
      <c r="F7430" s="159"/>
      <c r="G7430" s="160"/>
      <c r="H7430" s="159"/>
      <c r="I7430" s="159"/>
      <c r="K7430" s="161"/>
      <c r="S7430" s="157"/>
    </row>
    <row r="7431" spans="1:19" s="158" customFormat="1" x14ac:dyDescent="0.2">
      <c r="A7431" s="157"/>
      <c r="E7431" s="159"/>
      <c r="F7431" s="159"/>
      <c r="G7431" s="160"/>
      <c r="H7431" s="159"/>
      <c r="I7431" s="159"/>
      <c r="K7431" s="161"/>
      <c r="S7431" s="157"/>
    </row>
    <row r="7432" spans="1:19" s="158" customFormat="1" x14ac:dyDescent="0.2">
      <c r="A7432" s="157"/>
      <c r="E7432" s="159"/>
      <c r="F7432" s="159"/>
      <c r="G7432" s="160"/>
      <c r="H7432" s="159"/>
      <c r="I7432" s="159"/>
      <c r="K7432" s="161"/>
      <c r="S7432" s="157"/>
    </row>
    <row r="7433" spans="1:19" s="158" customFormat="1" x14ac:dyDescent="0.2">
      <c r="A7433" s="157"/>
      <c r="E7433" s="159"/>
      <c r="F7433" s="159"/>
      <c r="G7433" s="160"/>
      <c r="H7433" s="159"/>
      <c r="I7433" s="159"/>
      <c r="K7433" s="161"/>
      <c r="S7433" s="157"/>
    </row>
    <row r="7434" spans="1:19" s="158" customFormat="1" x14ac:dyDescent="0.2">
      <c r="A7434" s="157"/>
      <c r="E7434" s="159"/>
      <c r="F7434" s="159"/>
      <c r="G7434" s="160"/>
      <c r="H7434" s="159"/>
      <c r="I7434" s="159"/>
      <c r="K7434" s="161"/>
      <c r="S7434" s="157"/>
    </row>
    <row r="7435" spans="1:19" s="158" customFormat="1" x14ac:dyDescent="0.2">
      <c r="A7435" s="157"/>
      <c r="E7435" s="159"/>
      <c r="F7435" s="159"/>
      <c r="G7435" s="160"/>
      <c r="H7435" s="159"/>
      <c r="I7435" s="159"/>
      <c r="K7435" s="161"/>
      <c r="S7435" s="157"/>
    </row>
    <row r="7436" spans="1:19" s="158" customFormat="1" x14ac:dyDescent="0.2">
      <c r="A7436" s="157"/>
      <c r="E7436" s="159"/>
      <c r="F7436" s="159"/>
      <c r="G7436" s="160"/>
      <c r="H7436" s="159"/>
      <c r="I7436" s="159"/>
      <c r="K7436" s="161"/>
      <c r="S7436" s="157"/>
    </row>
    <row r="7437" spans="1:19" s="158" customFormat="1" x14ac:dyDescent="0.2">
      <c r="A7437" s="157"/>
      <c r="E7437" s="159"/>
      <c r="F7437" s="159"/>
      <c r="G7437" s="160"/>
      <c r="H7437" s="159"/>
      <c r="I7437" s="159"/>
      <c r="K7437" s="161"/>
      <c r="S7437" s="157"/>
    </row>
    <row r="7438" spans="1:19" s="158" customFormat="1" x14ac:dyDescent="0.2">
      <c r="A7438" s="157"/>
      <c r="E7438" s="159"/>
      <c r="F7438" s="159"/>
      <c r="G7438" s="160"/>
      <c r="H7438" s="159"/>
      <c r="I7438" s="159"/>
      <c r="K7438" s="161"/>
      <c r="S7438" s="157"/>
    </row>
    <row r="7439" spans="1:19" s="158" customFormat="1" x14ac:dyDescent="0.2">
      <c r="A7439" s="157"/>
      <c r="E7439" s="159"/>
      <c r="F7439" s="159"/>
      <c r="G7439" s="160"/>
      <c r="H7439" s="159"/>
      <c r="I7439" s="159"/>
      <c r="K7439" s="161"/>
      <c r="S7439" s="157"/>
    </row>
    <row r="7440" spans="1:19" s="158" customFormat="1" x14ac:dyDescent="0.2">
      <c r="A7440" s="157"/>
      <c r="E7440" s="159"/>
      <c r="F7440" s="159"/>
      <c r="G7440" s="160"/>
      <c r="H7440" s="159"/>
      <c r="I7440" s="159"/>
      <c r="K7440" s="161"/>
      <c r="S7440" s="157"/>
    </row>
    <row r="7441" spans="1:19" s="158" customFormat="1" x14ac:dyDescent="0.2">
      <c r="A7441" s="157"/>
      <c r="E7441" s="159"/>
      <c r="F7441" s="159"/>
      <c r="G7441" s="160"/>
      <c r="H7441" s="159"/>
      <c r="I7441" s="159"/>
      <c r="K7441" s="161"/>
      <c r="S7441" s="157"/>
    </row>
    <row r="7442" spans="1:19" s="158" customFormat="1" x14ac:dyDescent="0.2">
      <c r="A7442" s="157"/>
      <c r="E7442" s="159"/>
      <c r="F7442" s="159"/>
      <c r="G7442" s="160"/>
      <c r="H7442" s="159"/>
      <c r="I7442" s="159"/>
      <c r="K7442" s="161"/>
      <c r="S7442" s="157"/>
    </row>
    <row r="7443" spans="1:19" s="158" customFormat="1" x14ac:dyDescent="0.2">
      <c r="A7443" s="157"/>
      <c r="E7443" s="159"/>
      <c r="F7443" s="159"/>
      <c r="G7443" s="160"/>
      <c r="H7443" s="159"/>
      <c r="I7443" s="159"/>
      <c r="K7443" s="161"/>
      <c r="S7443" s="157"/>
    </row>
    <row r="7444" spans="1:19" s="158" customFormat="1" x14ac:dyDescent="0.2">
      <c r="A7444" s="157"/>
      <c r="E7444" s="159"/>
      <c r="F7444" s="159"/>
      <c r="G7444" s="160"/>
      <c r="H7444" s="159"/>
      <c r="I7444" s="159"/>
      <c r="K7444" s="161"/>
      <c r="S7444" s="157"/>
    </row>
    <row r="7445" spans="1:19" s="158" customFormat="1" x14ac:dyDescent="0.2">
      <c r="A7445" s="157"/>
      <c r="E7445" s="159"/>
      <c r="F7445" s="159"/>
      <c r="G7445" s="160"/>
      <c r="H7445" s="159"/>
      <c r="I7445" s="159"/>
      <c r="K7445" s="161"/>
      <c r="S7445" s="157"/>
    </row>
    <row r="7446" spans="1:19" s="158" customFormat="1" x14ac:dyDescent="0.2">
      <c r="A7446" s="157"/>
      <c r="E7446" s="159"/>
      <c r="F7446" s="159"/>
      <c r="G7446" s="160"/>
      <c r="H7446" s="159"/>
      <c r="I7446" s="159"/>
      <c r="K7446" s="161"/>
      <c r="S7446" s="157"/>
    </row>
    <row r="7447" spans="1:19" s="158" customFormat="1" x14ac:dyDescent="0.2">
      <c r="A7447" s="157"/>
      <c r="E7447" s="159"/>
      <c r="F7447" s="159"/>
      <c r="G7447" s="160"/>
      <c r="H7447" s="159"/>
      <c r="I7447" s="159"/>
      <c r="K7447" s="161"/>
      <c r="S7447" s="157"/>
    </row>
    <row r="7448" spans="1:19" s="158" customFormat="1" x14ac:dyDescent="0.2">
      <c r="A7448" s="157"/>
      <c r="E7448" s="159"/>
      <c r="F7448" s="159"/>
      <c r="G7448" s="160"/>
      <c r="H7448" s="159"/>
      <c r="I7448" s="159"/>
      <c r="K7448" s="161"/>
      <c r="S7448" s="157"/>
    </row>
    <row r="7449" spans="1:19" s="158" customFormat="1" x14ac:dyDescent="0.2">
      <c r="A7449" s="157"/>
      <c r="E7449" s="159"/>
      <c r="F7449" s="159"/>
      <c r="G7449" s="160"/>
      <c r="H7449" s="159"/>
      <c r="I7449" s="159"/>
      <c r="K7449" s="161"/>
      <c r="S7449" s="157"/>
    </row>
    <row r="7450" spans="1:19" s="158" customFormat="1" x14ac:dyDescent="0.2">
      <c r="A7450" s="157"/>
      <c r="E7450" s="159"/>
      <c r="F7450" s="159"/>
      <c r="G7450" s="160"/>
      <c r="H7450" s="159"/>
      <c r="I7450" s="159"/>
      <c r="K7450" s="161"/>
      <c r="S7450" s="157"/>
    </row>
    <row r="7451" spans="1:19" s="158" customFormat="1" x14ac:dyDescent="0.2">
      <c r="A7451" s="157"/>
      <c r="E7451" s="159"/>
      <c r="F7451" s="159"/>
      <c r="G7451" s="160"/>
      <c r="H7451" s="159"/>
      <c r="I7451" s="159"/>
      <c r="K7451" s="161"/>
      <c r="S7451" s="157"/>
    </row>
    <row r="7452" spans="1:19" s="158" customFormat="1" x14ac:dyDescent="0.2">
      <c r="A7452" s="157"/>
      <c r="E7452" s="159"/>
      <c r="F7452" s="159"/>
      <c r="G7452" s="160"/>
      <c r="H7452" s="159"/>
      <c r="I7452" s="159"/>
      <c r="K7452" s="161"/>
      <c r="S7452" s="157"/>
    </row>
    <row r="7453" spans="1:19" s="158" customFormat="1" x14ac:dyDescent="0.2">
      <c r="A7453" s="157"/>
      <c r="E7453" s="159"/>
      <c r="F7453" s="159"/>
      <c r="G7453" s="160"/>
      <c r="H7453" s="159"/>
      <c r="I7453" s="159"/>
      <c r="K7453" s="161"/>
      <c r="S7453" s="157"/>
    </row>
    <row r="7454" spans="1:19" s="158" customFormat="1" x14ac:dyDescent="0.2">
      <c r="A7454" s="157"/>
      <c r="E7454" s="159"/>
      <c r="F7454" s="159"/>
      <c r="G7454" s="160"/>
      <c r="H7454" s="159"/>
      <c r="I7454" s="159"/>
      <c r="K7454" s="161"/>
      <c r="S7454" s="157"/>
    </row>
    <row r="7455" spans="1:19" s="158" customFormat="1" x14ac:dyDescent="0.2">
      <c r="A7455" s="157"/>
      <c r="E7455" s="159"/>
      <c r="F7455" s="159"/>
      <c r="G7455" s="160"/>
      <c r="H7455" s="159"/>
      <c r="I7455" s="159"/>
      <c r="K7455" s="161"/>
      <c r="S7455" s="157"/>
    </row>
    <row r="7456" spans="1:19" s="158" customFormat="1" x14ac:dyDescent="0.2">
      <c r="A7456" s="157"/>
      <c r="E7456" s="159"/>
      <c r="F7456" s="159"/>
      <c r="G7456" s="160"/>
      <c r="H7456" s="159"/>
      <c r="I7456" s="159"/>
      <c r="K7456" s="161"/>
      <c r="S7456" s="157"/>
    </row>
    <row r="7457" spans="1:19" s="158" customFormat="1" x14ac:dyDescent="0.2">
      <c r="A7457" s="157"/>
      <c r="E7457" s="159"/>
      <c r="F7457" s="159"/>
      <c r="G7457" s="160"/>
      <c r="H7457" s="159"/>
      <c r="I7457" s="159"/>
      <c r="K7457" s="161"/>
      <c r="S7457" s="157"/>
    </row>
    <row r="7458" spans="1:19" s="158" customFormat="1" x14ac:dyDescent="0.2">
      <c r="A7458" s="157"/>
      <c r="E7458" s="159"/>
      <c r="F7458" s="159"/>
      <c r="G7458" s="160"/>
      <c r="H7458" s="159"/>
      <c r="I7458" s="159"/>
      <c r="K7458" s="161"/>
      <c r="S7458" s="157"/>
    </row>
    <row r="7459" spans="1:19" s="158" customFormat="1" x14ac:dyDescent="0.2">
      <c r="A7459" s="157"/>
      <c r="E7459" s="159"/>
      <c r="F7459" s="159"/>
      <c r="G7459" s="160"/>
      <c r="H7459" s="159"/>
      <c r="I7459" s="159"/>
      <c r="K7459" s="161"/>
      <c r="S7459" s="157"/>
    </row>
    <row r="7460" spans="1:19" s="158" customFormat="1" x14ac:dyDescent="0.2">
      <c r="A7460" s="157"/>
      <c r="E7460" s="159"/>
      <c r="F7460" s="159"/>
      <c r="G7460" s="160"/>
      <c r="H7460" s="159"/>
      <c r="I7460" s="159"/>
      <c r="K7460" s="161"/>
      <c r="S7460" s="157"/>
    </row>
    <row r="7461" spans="1:19" s="158" customFormat="1" x14ac:dyDescent="0.2">
      <c r="A7461" s="157"/>
      <c r="E7461" s="159"/>
      <c r="F7461" s="159"/>
      <c r="G7461" s="160"/>
      <c r="H7461" s="159"/>
      <c r="I7461" s="159"/>
      <c r="K7461" s="161"/>
      <c r="S7461" s="157"/>
    </row>
    <row r="7462" spans="1:19" s="158" customFormat="1" x14ac:dyDescent="0.2">
      <c r="A7462" s="157"/>
      <c r="E7462" s="159"/>
      <c r="F7462" s="159"/>
      <c r="G7462" s="160"/>
      <c r="H7462" s="159"/>
      <c r="I7462" s="159"/>
      <c r="K7462" s="161"/>
      <c r="S7462" s="157"/>
    </row>
    <row r="7463" spans="1:19" s="158" customFormat="1" x14ac:dyDescent="0.2">
      <c r="A7463" s="157"/>
      <c r="E7463" s="159"/>
      <c r="F7463" s="159"/>
      <c r="G7463" s="160"/>
      <c r="H7463" s="159"/>
      <c r="I7463" s="159"/>
      <c r="K7463" s="161"/>
      <c r="S7463" s="157"/>
    </row>
    <row r="7464" spans="1:19" s="158" customFormat="1" x14ac:dyDescent="0.2">
      <c r="A7464" s="157"/>
      <c r="E7464" s="159"/>
      <c r="F7464" s="159"/>
      <c r="G7464" s="160"/>
      <c r="H7464" s="159"/>
      <c r="I7464" s="159"/>
      <c r="K7464" s="161"/>
      <c r="S7464" s="157"/>
    </row>
    <row r="7465" spans="1:19" s="158" customFormat="1" x14ac:dyDescent="0.2">
      <c r="A7465" s="157"/>
      <c r="E7465" s="159"/>
      <c r="F7465" s="159"/>
      <c r="G7465" s="160"/>
      <c r="H7465" s="159"/>
      <c r="I7465" s="159"/>
      <c r="K7465" s="161"/>
      <c r="S7465" s="157"/>
    </row>
    <row r="7466" spans="1:19" s="158" customFormat="1" x14ac:dyDescent="0.2">
      <c r="A7466" s="157"/>
      <c r="E7466" s="159"/>
      <c r="F7466" s="159"/>
      <c r="G7466" s="160"/>
      <c r="H7466" s="159"/>
      <c r="I7466" s="159"/>
      <c r="K7466" s="161"/>
      <c r="S7466" s="157"/>
    </row>
    <row r="7467" spans="1:19" s="158" customFormat="1" x14ac:dyDescent="0.2">
      <c r="A7467" s="157"/>
      <c r="E7467" s="159"/>
      <c r="F7467" s="159"/>
      <c r="G7467" s="160"/>
      <c r="H7467" s="159"/>
      <c r="I7467" s="159"/>
      <c r="K7467" s="161"/>
      <c r="S7467" s="157"/>
    </row>
    <row r="7468" spans="1:19" s="158" customFormat="1" x14ac:dyDescent="0.2">
      <c r="A7468" s="157"/>
      <c r="E7468" s="159"/>
      <c r="F7468" s="159"/>
      <c r="G7468" s="160"/>
      <c r="H7468" s="159"/>
      <c r="I7468" s="159"/>
      <c r="K7468" s="161"/>
      <c r="S7468" s="157"/>
    </row>
    <row r="7469" spans="1:19" s="158" customFormat="1" x14ac:dyDescent="0.2">
      <c r="A7469" s="157"/>
      <c r="E7469" s="159"/>
      <c r="F7469" s="159"/>
      <c r="G7469" s="160"/>
      <c r="H7469" s="159"/>
      <c r="I7469" s="159"/>
      <c r="K7469" s="161"/>
      <c r="S7469" s="157"/>
    </row>
    <row r="7470" spans="1:19" s="158" customFormat="1" x14ac:dyDescent="0.2">
      <c r="A7470" s="157"/>
      <c r="E7470" s="159"/>
      <c r="F7470" s="159"/>
      <c r="G7470" s="160"/>
      <c r="H7470" s="159"/>
      <c r="I7470" s="159"/>
      <c r="K7470" s="161"/>
      <c r="S7470" s="157"/>
    </row>
    <row r="7471" spans="1:19" s="158" customFormat="1" x14ac:dyDescent="0.2">
      <c r="A7471" s="157"/>
      <c r="E7471" s="159"/>
      <c r="F7471" s="159"/>
      <c r="G7471" s="160"/>
      <c r="H7471" s="159"/>
      <c r="I7471" s="159"/>
      <c r="K7471" s="161"/>
      <c r="S7471" s="157"/>
    </row>
    <row r="7472" spans="1:19" s="158" customFormat="1" x14ac:dyDescent="0.2">
      <c r="A7472" s="157"/>
      <c r="E7472" s="159"/>
      <c r="F7472" s="159"/>
      <c r="G7472" s="160"/>
      <c r="H7472" s="159"/>
      <c r="I7472" s="159"/>
      <c r="K7472" s="161"/>
      <c r="S7472" s="157"/>
    </row>
    <row r="7473" spans="1:19" s="158" customFormat="1" x14ac:dyDescent="0.2">
      <c r="A7473" s="157"/>
      <c r="E7473" s="159"/>
      <c r="F7473" s="159"/>
      <c r="G7473" s="160"/>
      <c r="H7473" s="159"/>
      <c r="I7473" s="159"/>
      <c r="K7473" s="161"/>
      <c r="S7473" s="157"/>
    </row>
    <row r="7474" spans="1:19" s="158" customFormat="1" x14ac:dyDescent="0.2">
      <c r="A7474" s="157"/>
      <c r="E7474" s="159"/>
      <c r="F7474" s="159"/>
      <c r="G7474" s="160"/>
      <c r="H7474" s="159"/>
      <c r="I7474" s="159"/>
      <c r="K7474" s="161"/>
      <c r="S7474" s="157"/>
    </row>
    <row r="7475" spans="1:19" s="158" customFormat="1" x14ac:dyDescent="0.2">
      <c r="A7475" s="157"/>
      <c r="E7475" s="159"/>
      <c r="F7475" s="159"/>
      <c r="G7475" s="160"/>
      <c r="H7475" s="159"/>
      <c r="I7475" s="159"/>
      <c r="K7475" s="161"/>
      <c r="S7475" s="157"/>
    </row>
    <row r="7476" spans="1:19" s="158" customFormat="1" x14ac:dyDescent="0.2">
      <c r="A7476" s="157"/>
      <c r="E7476" s="159"/>
      <c r="F7476" s="159"/>
      <c r="G7476" s="160"/>
      <c r="H7476" s="159"/>
      <c r="I7476" s="159"/>
      <c r="K7476" s="161"/>
      <c r="S7476" s="157"/>
    </row>
    <row r="7477" spans="1:19" s="158" customFormat="1" x14ac:dyDescent="0.2">
      <c r="A7477" s="157"/>
      <c r="E7477" s="159"/>
      <c r="F7477" s="159"/>
      <c r="G7477" s="160"/>
      <c r="H7477" s="159"/>
      <c r="I7477" s="159"/>
      <c r="K7477" s="161"/>
      <c r="S7477" s="157"/>
    </row>
    <row r="7478" spans="1:19" s="158" customFormat="1" x14ac:dyDescent="0.2">
      <c r="A7478" s="157"/>
      <c r="E7478" s="159"/>
      <c r="F7478" s="159"/>
      <c r="G7478" s="160"/>
      <c r="H7478" s="159"/>
      <c r="I7478" s="159"/>
      <c r="K7478" s="161"/>
      <c r="S7478" s="157"/>
    </row>
    <row r="7479" spans="1:19" s="158" customFormat="1" x14ac:dyDescent="0.2">
      <c r="A7479" s="157"/>
      <c r="E7479" s="159"/>
      <c r="F7479" s="159"/>
      <c r="G7479" s="160"/>
      <c r="H7479" s="159"/>
      <c r="I7479" s="159"/>
      <c r="K7479" s="161"/>
      <c r="S7479" s="157"/>
    </row>
    <row r="7480" spans="1:19" s="158" customFormat="1" x14ac:dyDescent="0.2">
      <c r="A7480" s="157"/>
      <c r="E7480" s="159"/>
      <c r="F7480" s="159"/>
      <c r="G7480" s="160"/>
      <c r="H7480" s="159"/>
      <c r="I7480" s="159"/>
      <c r="K7480" s="161"/>
      <c r="S7480" s="157"/>
    </row>
    <row r="7481" spans="1:19" s="158" customFormat="1" x14ac:dyDescent="0.2">
      <c r="A7481" s="157"/>
      <c r="E7481" s="159"/>
      <c r="F7481" s="159"/>
      <c r="G7481" s="160"/>
      <c r="H7481" s="159"/>
      <c r="I7481" s="159"/>
      <c r="K7481" s="161"/>
      <c r="S7481" s="157"/>
    </row>
    <row r="7482" spans="1:19" s="158" customFormat="1" x14ac:dyDescent="0.2">
      <c r="A7482" s="157"/>
      <c r="E7482" s="159"/>
      <c r="F7482" s="159"/>
      <c r="G7482" s="160"/>
      <c r="H7482" s="159"/>
      <c r="I7482" s="159"/>
      <c r="K7482" s="161"/>
      <c r="S7482" s="157"/>
    </row>
    <row r="7483" spans="1:19" s="158" customFormat="1" x14ac:dyDescent="0.2">
      <c r="A7483" s="157"/>
      <c r="E7483" s="159"/>
      <c r="F7483" s="159"/>
      <c r="G7483" s="160"/>
      <c r="H7483" s="159"/>
      <c r="I7483" s="159"/>
      <c r="K7483" s="161"/>
      <c r="S7483" s="157"/>
    </row>
    <row r="7484" spans="1:19" s="158" customFormat="1" x14ac:dyDescent="0.2">
      <c r="A7484" s="157"/>
      <c r="E7484" s="159"/>
      <c r="F7484" s="159"/>
      <c r="G7484" s="160"/>
      <c r="H7484" s="159"/>
      <c r="I7484" s="159"/>
      <c r="K7484" s="161"/>
      <c r="S7484" s="157"/>
    </row>
    <row r="7485" spans="1:19" s="158" customFormat="1" x14ac:dyDescent="0.2">
      <c r="A7485" s="157"/>
      <c r="E7485" s="159"/>
      <c r="F7485" s="159"/>
      <c r="G7485" s="160"/>
      <c r="H7485" s="159"/>
      <c r="I7485" s="159"/>
      <c r="K7485" s="161"/>
      <c r="S7485" s="157"/>
    </row>
    <row r="7486" spans="1:19" s="158" customFormat="1" x14ac:dyDescent="0.2">
      <c r="A7486" s="157"/>
      <c r="E7486" s="159"/>
      <c r="F7486" s="159"/>
      <c r="G7486" s="160"/>
      <c r="H7486" s="159"/>
      <c r="I7486" s="159"/>
      <c r="K7486" s="161"/>
      <c r="S7486" s="157"/>
    </row>
    <row r="7487" spans="1:19" s="158" customFormat="1" x14ac:dyDescent="0.2">
      <c r="A7487" s="157"/>
      <c r="E7487" s="159"/>
      <c r="F7487" s="159"/>
      <c r="G7487" s="160"/>
      <c r="H7487" s="159"/>
      <c r="I7487" s="159"/>
      <c r="K7487" s="161"/>
      <c r="S7487" s="157"/>
    </row>
    <row r="7488" spans="1:19" s="158" customFormat="1" x14ac:dyDescent="0.2">
      <c r="A7488" s="157"/>
      <c r="E7488" s="159"/>
      <c r="F7488" s="159"/>
      <c r="G7488" s="160"/>
      <c r="H7488" s="159"/>
      <c r="I7488" s="159"/>
      <c r="K7488" s="161"/>
      <c r="S7488" s="157"/>
    </row>
    <row r="7489" spans="1:19" s="158" customFormat="1" x14ac:dyDescent="0.2">
      <c r="A7489" s="157"/>
      <c r="E7489" s="159"/>
      <c r="F7489" s="159"/>
      <c r="G7489" s="160"/>
      <c r="H7489" s="159"/>
      <c r="I7489" s="159"/>
      <c r="K7489" s="161"/>
      <c r="S7489" s="157"/>
    </row>
    <row r="7490" spans="1:19" s="158" customFormat="1" x14ac:dyDescent="0.2">
      <c r="A7490" s="157"/>
      <c r="E7490" s="159"/>
      <c r="F7490" s="159"/>
      <c r="G7490" s="160"/>
      <c r="H7490" s="159"/>
      <c r="I7490" s="159"/>
      <c r="K7490" s="161"/>
      <c r="S7490" s="157"/>
    </row>
    <row r="7491" spans="1:19" s="158" customFormat="1" x14ac:dyDescent="0.2">
      <c r="A7491" s="157"/>
      <c r="E7491" s="159"/>
      <c r="F7491" s="159"/>
      <c r="G7491" s="160"/>
      <c r="H7491" s="159"/>
      <c r="I7491" s="159"/>
      <c r="K7491" s="161"/>
      <c r="S7491" s="157"/>
    </row>
    <row r="7492" spans="1:19" s="158" customFormat="1" x14ac:dyDescent="0.2">
      <c r="A7492" s="157"/>
      <c r="E7492" s="159"/>
      <c r="F7492" s="159"/>
      <c r="G7492" s="160"/>
      <c r="H7492" s="159"/>
      <c r="I7492" s="159"/>
      <c r="K7492" s="161"/>
      <c r="S7492" s="157"/>
    </row>
    <row r="7493" spans="1:19" s="158" customFormat="1" x14ac:dyDescent="0.2">
      <c r="A7493" s="157"/>
      <c r="E7493" s="159"/>
      <c r="F7493" s="159"/>
      <c r="G7493" s="160"/>
      <c r="H7493" s="159"/>
      <c r="I7493" s="159"/>
      <c r="K7493" s="161"/>
      <c r="S7493" s="157"/>
    </row>
    <row r="7494" spans="1:19" s="158" customFormat="1" x14ac:dyDescent="0.2">
      <c r="A7494" s="157"/>
      <c r="E7494" s="159"/>
      <c r="F7494" s="159"/>
      <c r="G7494" s="160"/>
      <c r="H7494" s="159"/>
      <c r="I7494" s="159"/>
      <c r="K7494" s="161"/>
      <c r="S7494" s="157"/>
    </row>
    <row r="7495" spans="1:19" s="158" customFormat="1" x14ac:dyDescent="0.2">
      <c r="A7495" s="157"/>
      <c r="E7495" s="159"/>
      <c r="F7495" s="159"/>
      <c r="G7495" s="160"/>
      <c r="H7495" s="159"/>
      <c r="I7495" s="159"/>
      <c r="K7495" s="161"/>
      <c r="S7495" s="157"/>
    </row>
    <row r="7496" spans="1:19" s="158" customFormat="1" x14ac:dyDescent="0.2">
      <c r="A7496" s="157"/>
      <c r="E7496" s="159"/>
      <c r="F7496" s="159"/>
      <c r="G7496" s="160"/>
      <c r="H7496" s="159"/>
      <c r="I7496" s="159"/>
      <c r="K7496" s="161"/>
      <c r="S7496" s="157"/>
    </row>
    <row r="7497" spans="1:19" s="158" customFormat="1" x14ac:dyDescent="0.2">
      <c r="A7497" s="157"/>
      <c r="E7497" s="159"/>
      <c r="F7497" s="159"/>
      <c r="G7497" s="160"/>
      <c r="H7497" s="159"/>
      <c r="I7497" s="159"/>
      <c r="K7497" s="161"/>
      <c r="S7497" s="157"/>
    </row>
    <row r="7498" spans="1:19" s="158" customFormat="1" x14ac:dyDescent="0.2">
      <c r="A7498" s="157"/>
      <c r="E7498" s="159"/>
      <c r="F7498" s="159"/>
      <c r="G7498" s="160"/>
      <c r="H7498" s="159"/>
      <c r="I7498" s="159"/>
      <c r="K7498" s="161"/>
      <c r="S7498" s="157"/>
    </row>
    <row r="7499" spans="1:19" s="158" customFormat="1" x14ac:dyDescent="0.2">
      <c r="A7499" s="157"/>
      <c r="E7499" s="159"/>
      <c r="F7499" s="159"/>
      <c r="G7499" s="160"/>
      <c r="H7499" s="159"/>
      <c r="I7499" s="159"/>
      <c r="K7499" s="161"/>
      <c r="S7499" s="157"/>
    </row>
    <row r="7500" spans="1:19" s="158" customFormat="1" x14ac:dyDescent="0.2">
      <c r="A7500" s="157"/>
      <c r="E7500" s="159"/>
      <c r="F7500" s="159"/>
      <c r="G7500" s="160"/>
      <c r="H7500" s="159"/>
      <c r="I7500" s="159"/>
      <c r="K7500" s="161"/>
      <c r="S7500" s="157"/>
    </row>
    <row r="7501" spans="1:19" s="158" customFormat="1" x14ac:dyDescent="0.2">
      <c r="A7501" s="157"/>
      <c r="E7501" s="159"/>
      <c r="F7501" s="159"/>
      <c r="G7501" s="160"/>
      <c r="H7501" s="159"/>
      <c r="I7501" s="159"/>
      <c r="K7501" s="161"/>
      <c r="S7501" s="157"/>
    </row>
    <row r="7502" spans="1:19" s="158" customFormat="1" x14ac:dyDescent="0.2">
      <c r="A7502" s="157"/>
      <c r="E7502" s="159"/>
      <c r="F7502" s="159"/>
      <c r="G7502" s="160"/>
      <c r="H7502" s="159"/>
      <c r="I7502" s="159"/>
      <c r="K7502" s="161"/>
      <c r="S7502" s="157"/>
    </row>
    <row r="7503" spans="1:19" s="158" customFormat="1" x14ac:dyDescent="0.2">
      <c r="A7503" s="157"/>
      <c r="E7503" s="159"/>
      <c r="F7503" s="159"/>
      <c r="G7503" s="160"/>
      <c r="H7503" s="159"/>
      <c r="I7503" s="159"/>
      <c r="K7503" s="161"/>
      <c r="S7503" s="157"/>
    </row>
    <row r="7504" spans="1:19" s="158" customFormat="1" x14ac:dyDescent="0.2">
      <c r="A7504" s="157"/>
      <c r="E7504" s="159"/>
      <c r="F7504" s="159"/>
      <c r="G7504" s="160"/>
      <c r="H7504" s="159"/>
      <c r="I7504" s="159"/>
      <c r="K7504" s="161"/>
      <c r="S7504" s="157"/>
    </row>
    <row r="7505" spans="1:19" s="158" customFormat="1" x14ac:dyDescent="0.2">
      <c r="A7505" s="157"/>
      <c r="E7505" s="159"/>
      <c r="F7505" s="159"/>
      <c r="G7505" s="160"/>
      <c r="H7505" s="159"/>
      <c r="I7505" s="159"/>
      <c r="K7505" s="161"/>
      <c r="S7505" s="157"/>
    </row>
    <row r="7506" spans="1:19" s="158" customFormat="1" x14ac:dyDescent="0.2">
      <c r="A7506" s="157"/>
      <c r="E7506" s="159"/>
      <c r="F7506" s="159"/>
      <c r="G7506" s="160"/>
      <c r="H7506" s="159"/>
      <c r="I7506" s="159"/>
      <c r="K7506" s="161"/>
      <c r="S7506" s="157"/>
    </row>
    <row r="7507" spans="1:19" s="158" customFormat="1" x14ac:dyDescent="0.2">
      <c r="A7507" s="157"/>
      <c r="E7507" s="159"/>
      <c r="F7507" s="159"/>
      <c r="G7507" s="160"/>
      <c r="H7507" s="159"/>
      <c r="I7507" s="159"/>
      <c r="K7507" s="161"/>
      <c r="S7507" s="157"/>
    </row>
    <row r="7508" spans="1:19" s="158" customFormat="1" x14ac:dyDescent="0.2">
      <c r="A7508" s="157"/>
      <c r="E7508" s="159"/>
      <c r="F7508" s="159"/>
      <c r="G7508" s="160"/>
      <c r="H7508" s="159"/>
      <c r="I7508" s="159"/>
      <c r="K7508" s="161"/>
      <c r="S7508" s="157"/>
    </row>
    <row r="7509" spans="1:19" s="158" customFormat="1" x14ac:dyDescent="0.2">
      <c r="A7509" s="157"/>
      <c r="E7509" s="159"/>
      <c r="F7509" s="159"/>
      <c r="G7509" s="160"/>
      <c r="H7509" s="159"/>
      <c r="I7509" s="159"/>
      <c r="K7509" s="161"/>
      <c r="S7509" s="157"/>
    </row>
    <row r="7510" spans="1:19" s="158" customFormat="1" x14ac:dyDescent="0.2">
      <c r="A7510" s="157"/>
      <c r="E7510" s="159"/>
      <c r="F7510" s="159"/>
      <c r="G7510" s="160"/>
      <c r="H7510" s="159"/>
      <c r="I7510" s="159"/>
      <c r="K7510" s="161"/>
      <c r="S7510" s="157"/>
    </row>
    <row r="7511" spans="1:19" s="158" customFormat="1" x14ac:dyDescent="0.2">
      <c r="A7511" s="157"/>
      <c r="E7511" s="159"/>
      <c r="F7511" s="159"/>
      <c r="G7511" s="160"/>
      <c r="H7511" s="159"/>
      <c r="I7511" s="159"/>
      <c r="K7511" s="161"/>
      <c r="S7511" s="157"/>
    </row>
    <row r="7512" spans="1:19" s="158" customFormat="1" x14ac:dyDescent="0.2">
      <c r="A7512" s="157"/>
      <c r="E7512" s="159"/>
      <c r="F7512" s="159"/>
      <c r="G7512" s="160"/>
      <c r="H7512" s="159"/>
      <c r="I7512" s="159"/>
      <c r="K7512" s="161"/>
      <c r="S7512" s="157"/>
    </row>
    <row r="7513" spans="1:19" s="158" customFormat="1" x14ac:dyDescent="0.2">
      <c r="A7513" s="157"/>
      <c r="E7513" s="159"/>
      <c r="F7513" s="159"/>
      <c r="G7513" s="160"/>
      <c r="H7513" s="159"/>
      <c r="I7513" s="159"/>
      <c r="K7513" s="161"/>
      <c r="S7513" s="157"/>
    </row>
    <row r="7514" spans="1:19" s="158" customFormat="1" x14ac:dyDescent="0.2">
      <c r="A7514" s="157"/>
      <c r="E7514" s="159"/>
      <c r="F7514" s="159"/>
      <c r="G7514" s="160"/>
      <c r="H7514" s="159"/>
      <c r="I7514" s="159"/>
      <c r="K7514" s="161"/>
      <c r="S7514" s="157"/>
    </row>
    <row r="7515" spans="1:19" s="158" customFormat="1" x14ac:dyDescent="0.2">
      <c r="A7515" s="157"/>
      <c r="E7515" s="159"/>
      <c r="F7515" s="159"/>
      <c r="G7515" s="160"/>
      <c r="H7515" s="159"/>
      <c r="I7515" s="159"/>
      <c r="K7515" s="161"/>
      <c r="S7515" s="157"/>
    </row>
    <row r="7516" spans="1:19" s="158" customFormat="1" x14ac:dyDescent="0.2">
      <c r="A7516" s="157"/>
      <c r="E7516" s="159"/>
      <c r="F7516" s="159"/>
      <c r="G7516" s="160"/>
      <c r="H7516" s="159"/>
      <c r="I7516" s="159"/>
      <c r="K7516" s="161"/>
      <c r="S7516" s="157"/>
    </row>
    <row r="7517" spans="1:19" s="158" customFormat="1" x14ac:dyDescent="0.2">
      <c r="A7517" s="157"/>
      <c r="E7517" s="159"/>
      <c r="F7517" s="159"/>
      <c r="G7517" s="160"/>
      <c r="H7517" s="159"/>
      <c r="I7517" s="159"/>
      <c r="K7517" s="161"/>
      <c r="S7517" s="157"/>
    </row>
    <row r="7518" spans="1:19" s="158" customFormat="1" x14ac:dyDescent="0.2">
      <c r="A7518" s="157"/>
      <c r="E7518" s="159"/>
      <c r="F7518" s="159"/>
      <c r="G7518" s="160"/>
      <c r="H7518" s="159"/>
      <c r="I7518" s="159"/>
      <c r="K7518" s="161"/>
      <c r="S7518" s="157"/>
    </row>
    <row r="7519" spans="1:19" s="158" customFormat="1" x14ac:dyDescent="0.2">
      <c r="A7519" s="157"/>
      <c r="E7519" s="159"/>
      <c r="F7519" s="159"/>
      <c r="G7519" s="160"/>
      <c r="H7519" s="159"/>
      <c r="I7519" s="159"/>
      <c r="K7519" s="161"/>
      <c r="S7519" s="157"/>
    </row>
    <row r="7520" spans="1:19" s="158" customFormat="1" x14ac:dyDescent="0.2">
      <c r="A7520" s="157"/>
      <c r="E7520" s="159"/>
      <c r="F7520" s="159"/>
      <c r="G7520" s="160"/>
      <c r="H7520" s="159"/>
      <c r="I7520" s="159"/>
      <c r="K7520" s="161"/>
      <c r="S7520" s="157"/>
    </row>
    <row r="7521" spans="1:19" s="158" customFormat="1" x14ac:dyDescent="0.2">
      <c r="A7521" s="157"/>
      <c r="E7521" s="159"/>
      <c r="F7521" s="159"/>
      <c r="G7521" s="160"/>
      <c r="H7521" s="159"/>
      <c r="I7521" s="159"/>
      <c r="K7521" s="161"/>
      <c r="S7521" s="157"/>
    </row>
    <row r="7522" spans="1:19" s="158" customFormat="1" x14ac:dyDescent="0.2">
      <c r="A7522" s="157"/>
      <c r="E7522" s="159"/>
      <c r="F7522" s="159"/>
      <c r="G7522" s="160"/>
      <c r="H7522" s="159"/>
      <c r="I7522" s="159"/>
      <c r="K7522" s="161"/>
      <c r="S7522" s="157"/>
    </row>
    <row r="7523" spans="1:19" s="158" customFormat="1" x14ac:dyDescent="0.2">
      <c r="A7523" s="157"/>
      <c r="E7523" s="159"/>
      <c r="F7523" s="159"/>
      <c r="G7523" s="160"/>
      <c r="H7523" s="159"/>
      <c r="I7523" s="159"/>
      <c r="K7523" s="161"/>
      <c r="S7523" s="157"/>
    </row>
    <row r="7524" spans="1:19" s="158" customFormat="1" x14ac:dyDescent="0.2">
      <c r="A7524" s="157"/>
      <c r="E7524" s="159"/>
      <c r="F7524" s="159"/>
      <c r="G7524" s="160"/>
      <c r="H7524" s="159"/>
      <c r="I7524" s="159"/>
      <c r="K7524" s="161"/>
      <c r="S7524" s="157"/>
    </row>
    <row r="7525" spans="1:19" s="158" customFormat="1" x14ac:dyDescent="0.2">
      <c r="A7525" s="157"/>
      <c r="E7525" s="159"/>
      <c r="F7525" s="159"/>
      <c r="G7525" s="160"/>
      <c r="H7525" s="159"/>
      <c r="I7525" s="159"/>
      <c r="K7525" s="161"/>
      <c r="S7525" s="157"/>
    </row>
    <row r="7526" spans="1:19" s="158" customFormat="1" x14ac:dyDescent="0.2">
      <c r="A7526" s="157"/>
      <c r="E7526" s="159"/>
      <c r="F7526" s="159"/>
      <c r="G7526" s="160"/>
      <c r="H7526" s="159"/>
      <c r="I7526" s="159"/>
      <c r="K7526" s="161"/>
      <c r="S7526" s="157"/>
    </row>
    <row r="7527" spans="1:19" s="158" customFormat="1" x14ac:dyDescent="0.2">
      <c r="A7527" s="157"/>
      <c r="E7527" s="159"/>
      <c r="F7527" s="159"/>
      <c r="G7527" s="160"/>
      <c r="H7527" s="159"/>
      <c r="I7527" s="159"/>
      <c r="K7527" s="161"/>
      <c r="S7527" s="157"/>
    </row>
    <row r="7528" spans="1:19" s="158" customFormat="1" x14ac:dyDescent="0.2">
      <c r="A7528" s="157"/>
      <c r="E7528" s="159"/>
      <c r="F7528" s="159"/>
      <c r="G7528" s="160"/>
      <c r="H7528" s="159"/>
      <c r="I7528" s="159"/>
      <c r="K7528" s="161"/>
      <c r="S7528" s="157"/>
    </row>
    <row r="7529" spans="1:19" s="158" customFormat="1" x14ac:dyDescent="0.2">
      <c r="A7529" s="157"/>
      <c r="E7529" s="159"/>
      <c r="F7529" s="159"/>
      <c r="G7529" s="160"/>
      <c r="H7529" s="159"/>
      <c r="I7529" s="159"/>
      <c r="K7529" s="161"/>
      <c r="S7529" s="157"/>
    </row>
    <row r="7530" spans="1:19" s="158" customFormat="1" x14ac:dyDescent="0.2">
      <c r="A7530" s="157"/>
      <c r="E7530" s="159"/>
      <c r="F7530" s="159"/>
      <c r="G7530" s="160"/>
      <c r="H7530" s="159"/>
      <c r="I7530" s="159"/>
      <c r="K7530" s="161"/>
      <c r="S7530" s="157"/>
    </row>
    <row r="7531" spans="1:19" s="158" customFormat="1" x14ac:dyDescent="0.2">
      <c r="A7531" s="157"/>
      <c r="E7531" s="159"/>
      <c r="F7531" s="159"/>
      <c r="G7531" s="160"/>
      <c r="H7531" s="159"/>
      <c r="I7531" s="159"/>
      <c r="K7531" s="161"/>
      <c r="S7531" s="157"/>
    </row>
    <row r="7532" spans="1:19" s="158" customFormat="1" x14ac:dyDescent="0.2">
      <c r="A7532" s="157"/>
      <c r="E7532" s="159"/>
      <c r="F7532" s="159"/>
      <c r="G7532" s="160"/>
      <c r="H7532" s="159"/>
      <c r="I7532" s="159"/>
      <c r="K7532" s="161"/>
      <c r="S7532" s="157"/>
    </row>
    <row r="7533" spans="1:19" s="158" customFormat="1" x14ac:dyDescent="0.2">
      <c r="A7533" s="157"/>
      <c r="E7533" s="159"/>
      <c r="F7533" s="159"/>
      <c r="G7533" s="160"/>
      <c r="H7533" s="159"/>
      <c r="I7533" s="159"/>
      <c r="K7533" s="161"/>
      <c r="S7533" s="157"/>
    </row>
    <row r="7534" spans="1:19" s="158" customFormat="1" x14ac:dyDescent="0.2">
      <c r="A7534" s="157"/>
      <c r="E7534" s="159"/>
      <c r="F7534" s="159"/>
      <c r="G7534" s="160"/>
      <c r="H7534" s="159"/>
      <c r="I7534" s="159"/>
      <c r="K7534" s="161"/>
      <c r="S7534" s="157"/>
    </row>
    <row r="7535" spans="1:19" s="158" customFormat="1" x14ac:dyDescent="0.2">
      <c r="A7535" s="157"/>
      <c r="E7535" s="159"/>
      <c r="F7535" s="159"/>
      <c r="G7535" s="160"/>
      <c r="H7535" s="159"/>
      <c r="I7535" s="159"/>
      <c r="K7535" s="161"/>
      <c r="S7535" s="157"/>
    </row>
    <row r="7536" spans="1:19" s="158" customFormat="1" x14ac:dyDescent="0.2">
      <c r="A7536" s="157"/>
      <c r="E7536" s="159"/>
      <c r="F7536" s="159"/>
      <c r="G7536" s="160"/>
      <c r="H7536" s="159"/>
      <c r="I7536" s="159"/>
      <c r="K7536" s="161"/>
      <c r="S7536" s="157"/>
    </row>
    <row r="7537" spans="1:19" s="158" customFormat="1" x14ac:dyDescent="0.2">
      <c r="A7537" s="157"/>
      <c r="E7537" s="159"/>
      <c r="F7537" s="159"/>
      <c r="G7537" s="160"/>
      <c r="H7537" s="159"/>
      <c r="I7537" s="159"/>
      <c r="K7537" s="161"/>
      <c r="S7537" s="157"/>
    </row>
    <row r="7538" spans="1:19" s="158" customFormat="1" x14ac:dyDescent="0.2">
      <c r="A7538" s="157"/>
      <c r="E7538" s="159"/>
      <c r="F7538" s="159"/>
      <c r="G7538" s="160"/>
      <c r="H7538" s="159"/>
      <c r="I7538" s="159"/>
      <c r="K7538" s="161"/>
      <c r="S7538" s="157"/>
    </row>
    <row r="7539" spans="1:19" s="158" customFormat="1" x14ac:dyDescent="0.2">
      <c r="A7539" s="157"/>
      <c r="E7539" s="159"/>
      <c r="F7539" s="159"/>
      <c r="G7539" s="160"/>
      <c r="H7539" s="159"/>
      <c r="I7539" s="159"/>
      <c r="K7539" s="161"/>
      <c r="S7539" s="157"/>
    </row>
    <row r="7540" spans="1:19" s="158" customFormat="1" x14ac:dyDescent="0.2">
      <c r="A7540" s="157"/>
      <c r="E7540" s="159"/>
      <c r="F7540" s="159"/>
      <c r="G7540" s="160"/>
      <c r="H7540" s="159"/>
      <c r="I7540" s="159"/>
      <c r="K7540" s="161"/>
      <c r="S7540" s="157"/>
    </row>
    <row r="7541" spans="1:19" s="158" customFormat="1" x14ac:dyDescent="0.2">
      <c r="A7541" s="157"/>
      <c r="E7541" s="159"/>
      <c r="F7541" s="159"/>
      <c r="G7541" s="160"/>
      <c r="H7541" s="159"/>
      <c r="I7541" s="159"/>
      <c r="K7541" s="161"/>
      <c r="S7541" s="157"/>
    </row>
    <row r="7542" spans="1:19" s="158" customFormat="1" x14ac:dyDescent="0.2">
      <c r="A7542" s="157"/>
      <c r="E7542" s="159"/>
      <c r="F7542" s="159"/>
      <c r="G7542" s="160"/>
      <c r="H7542" s="159"/>
      <c r="I7542" s="159"/>
      <c r="K7542" s="161"/>
      <c r="S7542" s="157"/>
    </row>
    <row r="7543" spans="1:19" s="158" customFormat="1" x14ac:dyDescent="0.2">
      <c r="A7543" s="157"/>
      <c r="E7543" s="159"/>
      <c r="F7543" s="159"/>
      <c r="G7543" s="160"/>
      <c r="H7543" s="159"/>
      <c r="I7543" s="159"/>
      <c r="K7543" s="161"/>
      <c r="S7543" s="157"/>
    </row>
    <row r="7544" spans="1:19" s="158" customFormat="1" x14ac:dyDescent="0.2">
      <c r="A7544" s="157"/>
      <c r="E7544" s="159"/>
      <c r="F7544" s="159"/>
      <c r="G7544" s="160"/>
      <c r="H7544" s="159"/>
      <c r="I7544" s="159"/>
      <c r="K7544" s="161"/>
      <c r="S7544" s="157"/>
    </row>
    <row r="7545" spans="1:19" s="158" customFormat="1" x14ac:dyDescent="0.2">
      <c r="A7545" s="157"/>
      <c r="E7545" s="159"/>
      <c r="F7545" s="159"/>
      <c r="G7545" s="160"/>
      <c r="H7545" s="159"/>
      <c r="I7545" s="159"/>
      <c r="K7545" s="161"/>
      <c r="S7545" s="157"/>
    </row>
    <row r="7546" spans="1:19" s="158" customFormat="1" x14ac:dyDescent="0.2">
      <c r="A7546" s="157"/>
      <c r="E7546" s="159"/>
      <c r="F7546" s="159"/>
      <c r="G7546" s="160"/>
      <c r="H7546" s="159"/>
      <c r="I7546" s="159"/>
      <c r="K7546" s="161"/>
      <c r="S7546" s="157"/>
    </row>
    <row r="7547" spans="1:19" s="158" customFormat="1" x14ac:dyDescent="0.2">
      <c r="A7547" s="157"/>
      <c r="E7547" s="159"/>
      <c r="F7547" s="159"/>
      <c r="G7547" s="160"/>
      <c r="H7547" s="159"/>
      <c r="I7547" s="159"/>
      <c r="K7547" s="161"/>
      <c r="S7547" s="157"/>
    </row>
    <row r="7548" spans="1:19" s="158" customFormat="1" x14ac:dyDescent="0.2">
      <c r="A7548" s="157"/>
      <c r="E7548" s="159"/>
      <c r="F7548" s="159"/>
      <c r="G7548" s="160"/>
      <c r="H7548" s="159"/>
      <c r="I7548" s="159"/>
      <c r="K7548" s="161"/>
      <c r="S7548" s="157"/>
    </row>
    <row r="7549" spans="1:19" s="158" customFormat="1" x14ac:dyDescent="0.2">
      <c r="A7549" s="157"/>
      <c r="E7549" s="159"/>
      <c r="F7549" s="159"/>
      <c r="G7549" s="160"/>
      <c r="H7549" s="159"/>
      <c r="I7549" s="159"/>
      <c r="K7549" s="161"/>
      <c r="S7549" s="157"/>
    </row>
    <row r="7550" spans="1:19" s="158" customFormat="1" x14ac:dyDescent="0.2">
      <c r="A7550" s="157"/>
      <c r="E7550" s="159"/>
      <c r="F7550" s="159"/>
      <c r="G7550" s="160"/>
      <c r="H7550" s="159"/>
      <c r="I7550" s="159"/>
      <c r="K7550" s="161"/>
      <c r="S7550" s="157"/>
    </row>
    <row r="7551" spans="1:19" s="158" customFormat="1" x14ac:dyDescent="0.2">
      <c r="A7551" s="157"/>
      <c r="E7551" s="159"/>
      <c r="F7551" s="159"/>
      <c r="G7551" s="160"/>
      <c r="H7551" s="159"/>
      <c r="I7551" s="159"/>
      <c r="K7551" s="161"/>
      <c r="S7551" s="157"/>
    </row>
    <row r="7552" spans="1:19" s="158" customFormat="1" x14ac:dyDescent="0.2">
      <c r="A7552" s="157"/>
      <c r="E7552" s="159"/>
      <c r="F7552" s="159"/>
      <c r="G7552" s="160"/>
      <c r="H7552" s="159"/>
      <c r="I7552" s="159"/>
      <c r="K7552" s="161"/>
      <c r="S7552" s="157"/>
    </row>
    <row r="7553" spans="1:19" s="158" customFormat="1" x14ac:dyDescent="0.2">
      <c r="A7553" s="157"/>
      <c r="E7553" s="159"/>
      <c r="F7553" s="159"/>
      <c r="G7553" s="160"/>
      <c r="H7553" s="159"/>
      <c r="I7553" s="159"/>
      <c r="K7553" s="161"/>
      <c r="S7553" s="157"/>
    </row>
    <row r="7554" spans="1:19" s="158" customFormat="1" x14ac:dyDescent="0.2">
      <c r="A7554" s="157"/>
      <c r="E7554" s="159"/>
      <c r="F7554" s="159"/>
      <c r="G7554" s="160"/>
      <c r="H7554" s="159"/>
      <c r="I7554" s="159"/>
      <c r="K7554" s="161"/>
      <c r="S7554" s="157"/>
    </row>
    <row r="7555" spans="1:19" s="158" customFormat="1" x14ac:dyDescent="0.2">
      <c r="A7555" s="157"/>
      <c r="E7555" s="159"/>
      <c r="F7555" s="159"/>
      <c r="G7555" s="160"/>
      <c r="H7555" s="159"/>
      <c r="I7555" s="159"/>
      <c r="K7555" s="161"/>
      <c r="S7555" s="157"/>
    </row>
    <row r="7556" spans="1:19" s="158" customFormat="1" x14ac:dyDescent="0.2">
      <c r="A7556" s="157"/>
      <c r="E7556" s="159"/>
      <c r="F7556" s="159"/>
      <c r="G7556" s="160"/>
      <c r="H7556" s="159"/>
      <c r="I7556" s="159"/>
      <c r="K7556" s="161"/>
      <c r="S7556" s="157"/>
    </row>
    <row r="7557" spans="1:19" s="158" customFormat="1" x14ac:dyDescent="0.2">
      <c r="A7557" s="157"/>
      <c r="E7557" s="159"/>
      <c r="F7557" s="159"/>
      <c r="G7557" s="160"/>
      <c r="H7557" s="159"/>
      <c r="I7557" s="159"/>
      <c r="K7557" s="161"/>
      <c r="S7557" s="157"/>
    </row>
    <row r="7558" spans="1:19" s="158" customFormat="1" x14ac:dyDescent="0.2">
      <c r="A7558" s="157"/>
      <c r="E7558" s="159"/>
      <c r="F7558" s="159"/>
      <c r="G7558" s="160"/>
      <c r="H7558" s="159"/>
      <c r="I7558" s="159"/>
      <c r="K7558" s="161"/>
      <c r="S7558" s="157"/>
    </row>
    <row r="7559" spans="1:19" s="158" customFormat="1" x14ac:dyDescent="0.2">
      <c r="A7559" s="157"/>
      <c r="E7559" s="159"/>
      <c r="F7559" s="159"/>
      <c r="G7559" s="160"/>
      <c r="H7559" s="159"/>
      <c r="I7559" s="159"/>
      <c r="K7559" s="161"/>
      <c r="S7559" s="157"/>
    </row>
    <row r="7560" spans="1:19" s="158" customFormat="1" x14ac:dyDescent="0.2">
      <c r="A7560" s="157"/>
      <c r="E7560" s="159"/>
      <c r="F7560" s="159"/>
      <c r="G7560" s="160"/>
      <c r="H7560" s="159"/>
      <c r="I7560" s="159"/>
      <c r="K7560" s="161"/>
      <c r="S7560" s="157"/>
    </row>
    <row r="7561" spans="1:19" s="158" customFormat="1" x14ac:dyDescent="0.2">
      <c r="A7561" s="157"/>
      <c r="E7561" s="159"/>
      <c r="F7561" s="159"/>
      <c r="G7561" s="160"/>
      <c r="H7561" s="159"/>
      <c r="I7561" s="159"/>
      <c r="K7561" s="161"/>
      <c r="S7561" s="157"/>
    </row>
    <row r="7562" spans="1:19" s="158" customFormat="1" x14ac:dyDescent="0.2">
      <c r="A7562" s="157"/>
      <c r="E7562" s="159"/>
      <c r="F7562" s="159"/>
      <c r="G7562" s="160"/>
      <c r="H7562" s="159"/>
      <c r="I7562" s="159"/>
      <c r="K7562" s="161"/>
      <c r="S7562" s="157"/>
    </row>
    <row r="7563" spans="1:19" s="158" customFormat="1" x14ac:dyDescent="0.2">
      <c r="A7563" s="157"/>
      <c r="E7563" s="159"/>
      <c r="F7563" s="159"/>
      <c r="G7563" s="160"/>
      <c r="H7563" s="159"/>
      <c r="I7563" s="159"/>
      <c r="K7563" s="161"/>
      <c r="S7563" s="157"/>
    </row>
    <row r="7564" spans="1:19" s="158" customFormat="1" x14ac:dyDescent="0.2">
      <c r="A7564" s="157"/>
      <c r="E7564" s="159"/>
      <c r="F7564" s="159"/>
      <c r="G7564" s="160"/>
      <c r="H7564" s="159"/>
      <c r="I7564" s="159"/>
      <c r="K7564" s="161"/>
      <c r="S7564" s="157"/>
    </row>
    <row r="7565" spans="1:19" s="158" customFormat="1" x14ac:dyDescent="0.2">
      <c r="A7565" s="157"/>
      <c r="E7565" s="159"/>
      <c r="F7565" s="159"/>
      <c r="G7565" s="160"/>
      <c r="H7565" s="159"/>
      <c r="I7565" s="159"/>
      <c r="K7565" s="161"/>
      <c r="S7565" s="157"/>
    </row>
    <row r="7566" spans="1:19" s="158" customFormat="1" x14ac:dyDescent="0.2">
      <c r="A7566" s="157"/>
      <c r="E7566" s="159"/>
      <c r="F7566" s="159"/>
      <c r="G7566" s="160"/>
      <c r="H7566" s="159"/>
      <c r="I7566" s="159"/>
      <c r="K7566" s="161"/>
      <c r="S7566" s="157"/>
    </row>
    <row r="7567" spans="1:19" s="158" customFormat="1" x14ac:dyDescent="0.2">
      <c r="A7567" s="157"/>
      <c r="E7567" s="159"/>
      <c r="F7567" s="159"/>
      <c r="G7567" s="160"/>
      <c r="H7567" s="159"/>
      <c r="I7567" s="159"/>
      <c r="K7567" s="161"/>
      <c r="S7567" s="157"/>
    </row>
    <row r="7568" spans="1:19" s="158" customFormat="1" x14ac:dyDescent="0.2">
      <c r="A7568" s="157"/>
      <c r="E7568" s="159"/>
      <c r="F7568" s="159"/>
      <c r="G7568" s="160"/>
      <c r="H7568" s="159"/>
      <c r="I7568" s="159"/>
      <c r="K7568" s="161"/>
      <c r="S7568" s="157"/>
    </row>
    <row r="7569" spans="1:19" s="158" customFormat="1" x14ac:dyDescent="0.2">
      <c r="A7569" s="157"/>
      <c r="E7569" s="159"/>
      <c r="F7569" s="159"/>
      <c r="G7569" s="160"/>
      <c r="H7569" s="159"/>
      <c r="I7569" s="159"/>
      <c r="K7569" s="161"/>
      <c r="S7569" s="157"/>
    </row>
    <row r="7570" spans="1:19" s="158" customFormat="1" x14ac:dyDescent="0.2">
      <c r="A7570" s="157"/>
      <c r="E7570" s="159"/>
      <c r="F7570" s="159"/>
      <c r="G7570" s="160"/>
      <c r="H7570" s="159"/>
      <c r="I7570" s="159"/>
      <c r="K7570" s="161"/>
      <c r="S7570" s="157"/>
    </row>
    <row r="7571" spans="1:19" s="158" customFormat="1" x14ac:dyDescent="0.2">
      <c r="A7571" s="157"/>
      <c r="E7571" s="159"/>
      <c r="F7571" s="159"/>
      <c r="G7571" s="160"/>
      <c r="H7571" s="159"/>
      <c r="I7571" s="159"/>
      <c r="K7571" s="161"/>
      <c r="S7571" s="157"/>
    </row>
    <row r="7572" spans="1:19" s="158" customFormat="1" x14ac:dyDescent="0.2">
      <c r="A7572" s="157"/>
      <c r="E7572" s="159"/>
      <c r="F7572" s="159"/>
      <c r="G7572" s="160"/>
      <c r="H7572" s="159"/>
      <c r="I7572" s="159"/>
      <c r="K7572" s="161"/>
      <c r="S7572" s="157"/>
    </row>
    <row r="7573" spans="1:19" s="158" customFormat="1" x14ac:dyDescent="0.2">
      <c r="A7573" s="157"/>
      <c r="E7573" s="159"/>
      <c r="F7573" s="159"/>
      <c r="G7573" s="160"/>
      <c r="H7573" s="159"/>
      <c r="I7573" s="159"/>
      <c r="K7573" s="161"/>
      <c r="S7573" s="157"/>
    </row>
    <row r="7574" spans="1:19" s="158" customFormat="1" x14ac:dyDescent="0.2">
      <c r="A7574" s="157"/>
      <c r="E7574" s="159"/>
      <c r="F7574" s="159"/>
      <c r="G7574" s="160"/>
      <c r="H7574" s="159"/>
      <c r="I7574" s="159"/>
      <c r="K7574" s="161"/>
      <c r="S7574" s="157"/>
    </row>
    <row r="7575" spans="1:19" s="158" customFormat="1" x14ac:dyDescent="0.2">
      <c r="A7575" s="157"/>
      <c r="E7575" s="159"/>
      <c r="F7575" s="159"/>
      <c r="G7575" s="160"/>
      <c r="H7575" s="159"/>
      <c r="I7575" s="159"/>
      <c r="K7575" s="161"/>
      <c r="S7575" s="157"/>
    </row>
    <row r="7576" spans="1:19" s="158" customFormat="1" x14ac:dyDescent="0.2">
      <c r="A7576" s="157"/>
      <c r="E7576" s="159"/>
      <c r="F7576" s="159"/>
      <c r="G7576" s="160"/>
      <c r="H7576" s="159"/>
      <c r="I7576" s="159"/>
      <c r="K7576" s="161"/>
      <c r="S7576" s="157"/>
    </row>
    <row r="7577" spans="1:19" s="158" customFormat="1" x14ac:dyDescent="0.2">
      <c r="A7577" s="157"/>
      <c r="E7577" s="159"/>
      <c r="F7577" s="159"/>
      <c r="G7577" s="160"/>
      <c r="H7577" s="159"/>
      <c r="I7577" s="159"/>
      <c r="K7577" s="161"/>
      <c r="S7577" s="157"/>
    </row>
    <row r="7578" spans="1:19" s="158" customFormat="1" x14ac:dyDescent="0.2">
      <c r="A7578" s="157"/>
      <c r="E7578" s="159"/>
      <c r="F7578" s="159"/>
      <c r="G7578" s="160"/>
      <c r="H7578" s="159"/>
      <c r="I7578" s="159"/>
      <c r="K7578" s="161"/>
      <c r="S7578" s="157"/>
    </row>
    <row r="7579" spans="1:19" s="158" customFormat="1" x14ac:dyDescent="0.2">
      <c r="A7579" s="157"/>
      <c r="E7579" s="159"/>
      <c r="F7579" s="159"/>
      <c r="G7579" s="160"/>
      <c r="H7579" s="159"/>
      <c r="I7579" s="159"/>
      <c r="K7579" s="161"/>
      <c r="S7579" s="157"/>
    </row>
    <row r="7580" spans="1:19" s="158" customFormat="1" x14ac:dyDescent="0.2">
      <c r="A7580" s="157"/>
      <c r="E7580" s="159"/>
      <c r="F7580" s="159"/>
      <c r="G7580" s="160"/>
      <c r="H7580" s="159"/>
      <c r="I7580" s="159"/>
      <c r="K7580" s="161"/>
      <c r="S7580" s="157"/>
    </row>
    <row r="7581" spans="1:19" s="158" customFormat="1" x14ac:dyDescent="0.2">
      <c r="A7581" s="157"/>
      <c r="E7581" s="159"/>
      <c r="F7581" s="159"/>
      <c r="G7581" s="160"/>
      <c r="H7581" s="159"/>
      <c r="I7581" s="159"/>
      <c r="K7581" s="161"/>
      <c r="S7581" s="157"/>
    </row>
    <row r="7582" spans="1:19" s="158" customFormat="1" x14ac:dyDescent="0.2">
      <c r="A7582" s="157"/>
      <c r="E7582" s="159"/>
      <c r="F7582" s="159"/>
      <c r="G7582" s="160"/>
      <c r="H7582" s="159"/>
      <c r="I7582" s="159"/>
      <c r="K7582" s="161"/>
      <c r="S7582" s="157"/>
    </row>
    <row r="7583" spans="1:19" s="158" customFormat="1" x14ac:dyDescent="0.2">
      <c r="A7583" s="157"/>
      <c r="E7583" s="159"/>
      <c r="F7583" s="159"/>
      <c r="G7583" s="160"/>
      <c r="H7583" s="159"/>
      <c r="I7583" s="159"/>
      <c r="K7583" s="161"/>
      <c r="S7583" s="157"/>
    </row>
    <row r="7584" spans="1:19" s="158" customFormat="1" x14ac:dyDescent="0.2">
      <c r="A7584" s="157"/>
      <c r="E7584" s="159"/>
      <c r="F7584" s="159"/>
      <c r="G7584" s="160"/>
      <c r="H7584" s="159"/>
      <c r="I7584" s="159"/>
      <c r="K7584" s="161"/>
      <c r="S7584" s="157"/>
    </row>
    <row r="7585" spans="1:19" s="158" customFormat="1" x14ac:dyDescent="0.2">
      <c r="A7585" s="157"/>
      <c r="E7585" s="159"/>
      <c r="F7585" s="159"/>
      <c r="G7585" s="160"/>
      <c r="H7585" s="159"/>
      <c r="I7585" s="159"/>
      <c r="K7585" s="161"/>
      <c r="S7585" s="157"/>
    </row>
    <row r="7586" spans="1:19" s="158" customFormat="1" x14ac:dyDescent="0.2">
      <c r="A7586" s="157"/>
      <c r="E7586" s="159"/>
      <c r="F7586" s="159"/>
      <c r="G7586" s="160"/>
      <c r="H7586" s="159"/>
      <c r="I7586" s="159"/>
      <c r="K7586" s="161"/>
      <c r="S7586" s="157"/>
    </row>
    <row r="7587" spans="1:19" s="158" customFormat="1" x14ac:dyDescent="0.2">
      <c r="A7587" s="157"/>
      <c r="E7587" s="159"/>
      <c r="F7587" s="159"/>
      <c r="G7587" s="160"/>
      <c r="H7587" s="159"/>
      <c r="I7587" s="159"/>
      <c r="K7587" s="161"/>
      <c r="S7587" s="157"/>
    </row>
    <row r="7588" spans="1:19" s="158" customFormat="1" x14ac:dyDescent="0.2">
      <c r="A7588" s="157"/>
      <c r="E7588" s="159"/>
      <c r="F7588" s="159"/>
      <c r="G7588" s="160"/>
      <c r="H7588" s="159"/>
      <c r="I7588" s="159"/>
      <c r="K7588" s="161"/>
      <c r="S7588" s="157"/>
    </row>
    <row r="7589" spans="1:19" s="158" customFormat="1" x14ac:dyDescent="0.2">
      <c r="A7589" s="157"/>
      <c r="E7589" s="159"/>
      <c r="F7589" s="159"/>
      <c r="G7589" s="160"/>
      <c r="H7589" s="159"/>
      <c r="I7589" s="159"/>
      <c r="K7589" s="161"/>
      <c r="S7589" s="157"/>
    </row>
    <row r="7590" spans="1:19" s="158" customFormat="1" x14ac:dyDescent="0.2">
      <c r="A7590" s="157"/>
      <c r="E7590" s="159"/>
      <c r="F7590" s="159"/>
      <c r="G7590" s="160"/>
      <c r="H7590" s="159"/>
      <c r="I7590" s="159"/>
      <c r="K7590" s="161"/>
      <c r="S7590" s="157"/>
    </row>
    <row r="7591" spans="1:19" s="158" customFormat="1" x14ac:dyDescent="0.2">
      <c r="A7591" s="157"/>
      <c r="E7591" s="159"/>
      <c r="F7591" s="159"/>
      <c r="G7591" s="160"/>
      <c r="H7591" s="159"/>
      <c r="I7591" s="159"/>
      <c r="K7591" s="161"/>
      <c r="S7591" s="157"/>
    </row>
    <row r="7592" spans="1:19" s="158" customFormat="1" x14ac:dyDescent="0.2">
      <c r="A7592" s="157"/>
      <c r="E7592" s="159"/>
      <c r="F7592" s="159"/>
      <c r="G7592" s="160"/>
      <c r="H7592" s="159"/>
      <c r="I7592" s="159"/>
      <c r="K7592" s="161"/>
      <c r="S7592" s="157"/>
    </row>
    <row r="7593" spans="1:19" s="158" customFormat="1" x14ac:dyDescent="0.2">
      <c r="A7593" s="157"/>
      <c r="E7593" s="159"/>
      <c r="F7593" s="159"/>
      <c r="G7593" s="160"/>
      <c r="H7593" s="159"/>
      <c r="I7593" s="159"/>
      <c r="K7593" s="161"/>
      <c r="S7593" s="157"/>
    </row>
    <row r="7594" spans="1:19" s="158" customFormat="1" x14ac:dyDescent="0.2">
      <c r="A7594" s="157"/>
      <c r="E7594" s="159"/>
      <c r="F7594" s="159"/>
      <c r="G7594" s="160"/>
      <c r="H7594" s="159"/>
      <c r="I7594" s="159"/>
      <c r="K7594" s="161"/>
      <c r="S7594" s="157"/>
    </row>
    <row r="7595" spans="1:19" s="158" customFormat="1" x14ac:dyDescent="0.2">
      <c r="A7595" s="157"/>
      <c r="E7595" s="159"/>
      <c r="F7595" s="159"/>
      <c r="G7595" s="160"/>
      <c r="H7595" s="159"/>
      <c r="I7595" s="159"/>
      <c r="K7595" s="161"/>
      <c r="S7595" s="157"/>
    </row>
    <row r="7596" spans="1:19" s="158" customFormat="1" x14ac:dyDescent="0.2">
      <c r="A7596" s="157"/>
      <c r="E7596" s="159"/>
      <c r="F7596" s="159"/>
      <c r="G7596" s="160"/>
      <c r="H7596" s="159"/>
      <c r="I7596" s="159"/>
      <c r="K7596" s="161"/>
      <c r="S7596" s="157"/>
    </row>
    <row r="7597" spans="1:19" s="158" customFormat="1" x14ac:dyDescent="0.2">
      <c r="A7597" s="157"/>
      <c r="E7597" s="159"/>
      <c r="F7597" s="159"/>
      <c r="G7597" s="160"/>
      <c r="H7597" s="159"/>
      <c r="I7597" s="159"/>
      <c r="K7597" s="161"/>
      <c r="S7597" s="157"/>
    </row>
    <row r="7598" spans="1:19" s="158" customFormat="1" x14ac:dyDescent="0.2">
      <c r="A7598" s="157"/>
      <c r="E7598" s="159"/>
      <c r="F7598" s="159"/>
      <c r="G7598" s="160"/>
      <c r="H7598" s="159"/>
      <c r="I7598" s="159"/>
      <c r="K7598" s="161"/>
      <c r="S7598" s="157"/>
    </row>
    <row r="7599" spans="1:19" s="158" customFormat="1" x14ac:dyDescent="0.2">
      <c r="A7599" s="157"/>
      <c r="E7599" s="159"/>
      <c r="F7599" s="159"/>
      <c r="G7599" s="160"/>
      <c r="H7599" s="159"/>
      <c r="I7599" s="159"/>
      <c r="K7599" s="161"/>
      <c r="S7599" s="157"/>
    </row>
    <row r="7600" spans="1:19" s="158" customFormat="1" x14ac:dyDescent="0.2">
      <c r="A7600" s="157"/>
      <c r="E7600" s="159"/>
      <c r="F7600" s="159"/>
      <c r="G7600" s="160"/>
      <c r="H7600" s="159"/>
      <c r="I7600" s="159"/>
      <c r="K7600" s="161"/>
      <c r="S7600" s="157"/>
    </row>
    <row r="7601" spans="1:19" s="158" customFormat="1" x14ac:dyDescent="0.2">
      <c r="A7601" s="157"/>
      <c r="E7601" s="159"/>
      <c r="F7601" s="159"/>
      <c r="G7601" s="160"/>
      <c r="H7601" s="159"/>
      <c r="I7601" s="159"/>
      <c r="K7601" s="161"/>
      <c r="S7601" s="157"/>
    </row>
    <row r="7602" spans="1:19" s="158" customFormat="1" x14ac:dyDescent="0.2">
      <c r="A7602" s="157"/>
      <c r="E7602" s="159"/>
      <c r="F7602" s="159"/>
      <c r="G7602" s="160"/>
      <c r="H7602" s="159"/>
      <c r="I7602" s="159"/>
      <c r="K7602" s="161"/>
      <c r="S7602" s="157"/>
    </row>
    <row r="7603" spans="1:19" s="158" customFormat="1" x14ac:dyDescent="0.2">
      <c r="A7603" s="157"/>
      <c r="E7603" s="159"/>
      <c r="F7603" s="159"/>
      <c r="G7603" s="160"/>
      <c r="H7603" s="159"/>
      <c r="I7603" s="159"/>
      <c r="K7603" s="161"/>
      <c r="S7603" s="157"/>
    </row>
    <row r="7604" spans="1:19" s="158" customFormat="1" x14ac:dyDescent="0.2">
      <c r="A7604" s="157"/>
      <c r="E7604" s="159"/>
      <c r="F7604" s="159"/>
      <c r="G7604" s="160"/>
      <c r="H7604" s="159"/>
      <c r="I7604" s="159"/>
      <c r="K7604" s="161"/>
      <c r="S7604" s="157"/>
    </row>
    <row r="7605" spans="1:19" s="158" customFormat="1" x14ac:dyDescent="0.2">
      <c r="A7605" s="157"/>
      <c r="E7605" s="159"/>
      <c r="F7605" s="159"/>
      <c r="G7605" s="160"/>
      <c r="H7605" s="159"/>
      <c r="I7605" s="159"/>
      <c r="K7605" s="161"/>
      <c r="S7605" s="157"/>
    </row>
    <row r="7606" spans="1:19" s="158" customFormat="1" x14ac:dyDescent="0.2">
      <c r="A7606" s="157"/>
      <c r="E7606" s="159"/>
      <c r="F7606" s="159"/>
      <c r="G7606" s="160"/>
      <c r="H7606" s="159"/>
      <c r="I7606" s="159"/>
      <c r="K7606" s="161"/>
      <c r="S7606" s="157"/>
    </row>
    <row r="7607" spans="1:19" s="158" customFormat="1" x14ac:dyDescent="0.2">
      <c r="A7607" s="157"/>
      <c r="E7607" s="159"/>
      <c r="F7607" s="159"/>
      <c r="G7607" s="160"/>
      <c r="H7607" s="159"/>
      <c r="I7607" s="159"/>
      <c r="K7607" s="161"/>
      <c r="S7607" s="157"/>
    </row>
    <row r="7608" spans="1:19" s="158" customFormat="1" x14ac:dyDescent="0.2">
      <c r="A7608" s="157"/>
      <c r="E7608" s="159"/>
      <c r="F7608" s="159"/>
      <c r="G7608" s="160"/>
      <c r="H7608" s="159"/>
      <c r="I7608" s="159"/>
      <c r="K7608" s="161"/>
      <c r="S7608" s="157"/>
    </row>
    <row r="7609" spans="1:19" s="158" customFormat="1" x14ac:dyDescent="0.2">
      <c r="A7609" s="157"/>
      <c r="E7609" s="159"/>
      <c r="F7609" s="159"/>
      <c r="G7609" s="160"/>
      <c r="H7609" s="159"/>
      <c r="I7609" s="159"/>
      <c r="K7609" s="161"/>
      <c r="S7609" s="157"/>
    </row>
    <row r="7610" spans="1:19" s="158" customFormat="1" x14ac:dyDescent="0.2">
      <c r="A7610" s="157"/>
      <c r="E7610" s="159"/>
      <c r="F7610" s="159"/>
      <c r="G7610" s="160"/>
      <c r="H7610" s="159"/>
      <c r="I7610" s="159"/>
      <c r="K7610" s="161"/>
      <c r="S7610" s="157"/>
    </row>
    <row r="7611" spans="1:19" s="158" customFormat="1" x14ac:dyDescent="0.2">
      <c r="A7611" s="157"/>
      <c r="E7611" s="159"/>
      <c r="F7611" s="159"/>
      <c r="G7611" s="160"/>
      <c r="H7611" s="159"/>
      <c r="I7611" s="159"/>
      <c r="K7611" s="161"/>
      <c r="S7611" s="157"/>
    </row>
    <row r="7612" spans="1:19" s="158" customFormat="1" x14ac:dyDescent="0.2">
      <c r="A7612" s="157"/>
      <c r="E7612" s="159"/>
      <c r="F7612" s="159"/>
      <c r="G7612" s="160"/>
      <c r="H7612" s="159"/>
      <c r="I7612" s="159"/>
      <c r="K7612" s="161"/>
      <c r="S7612" s="157"/>
    </row>
    <row r="7613" spans="1:19" s="158" customFormat="1" x14ac:dyDescent="0.2">
      <c r="A7613" s="157"/>
      <c r="E7613" s="159"/>
      <c r="F7613" s="159"/>
      <c r="G7613" s="160"/>
      <c r="H7613" s="159"/>
      <c r="I7613" s="159"/>
      <c r="K7613" s="161"/>
      <c r="S7613" s="157"/>
    </row>
    <row r="7614" spans="1:19" s="158" customFormat="1" x14ac:dyDescent="0.2">
      <c r="A7614" s="157"/>
      <c r="E7614" s="159"/>
      <c r="F7614" s="159"/>
      <c r="G7614" s="160"/>
      <c r="H7614" s="159"/>
      <c r="I7614" s="159"/>
      <c r="K7614" s="161"/>
      <c r="S7614" s="157"/>
    </row>
    <row r="7615" spans="1:19" s="158" customFormat="1" x14ac:dyDescent="0.2">
      <c r="A7615" s="157"/>
      <c r="E7615" s="159"/>
      <c r="F7615" s="159"/>
      <c r="G7615" s="160"/>
      <c r="H7615" s="159"/>
      <c r="I7615" s="159"/>
      <c r="K7615" s="161"/>
      <c r="S7615" s="157"/>
    </row>
    <row r="7616" spans="1:19" s="158" customFormat="1" x14ac:dyDescent="0.2">
      <c r="A7616" s="157"/>
      <c r="E7616" s="159"/>
      <c r="F7616" s="159"/>
      <c r="G7616" s="160"/>
      <c r="H7616" s="159"/>
      <c r="I7616" s="159"/>
      <c r="K7616" s="161"/>
      <c r="S7616" s="157"/>
    </row>
    <row r="7617" spans="1:19" s="158" customFormat="1" x14ac:dyDescent="0.2">
      <c r="A7617" s="157"/>
      <c r="E7617" s="159"/>
      <c r="F7617" s="159"/>
      <c r="G7617" s="160"/>
      <c r="H7617" s="159"/>
      <c r="I7617" s="159"/>
      <c r="K7617" s="161"/>
      <c r="S7617" s="157"/>
    </row>
    <row r="7618" spans="1:19" s="158" customFormat="1" x14ac:dyDescent="0.2">
      <c r="A7618" s="157"/>
      <c r="E7618" s="159"/>
      <c r="F7618" s="159"/>
      <c r="G7618" s="160"/>
      <c r="H7618" s="159"/>
      <c r="I7618" s="159"/>
      <c r="K7618" s="161"/>
      <c r="S7618" s="157"/>
    </row>
    <row r="7619" spans="1:19" s="158" customFormat="1" x14ac:dyDescent="0.2">
      <c r="A7619" s="157"/>
      <c r="E7619" s="159"/>
      <c r="F7619" s="159"/>
      <c r="G7619" s="160"/>
      <c r="H7619" s="159"/>
      <c r="I7619" s="159"/>
      <c r="K7619" s="161"/>
      <c r="S7619" s="157"/>
    </row>
    <row r="7620" spans="1:19" s="158" customFormat="1" x14ac:dyDescent="0.2">
      <c r="A7620" s="157"/>
      <c r="E7620" s="159"/>
      <c r="F7620" s="159"/>
      <c r="G7620" s="160"/>
      <c r="H7620" s="159"/>
      <c r="I7620" s="159"/>
      <c r="K7620" s="161"/>
      <c r="S7620" s="157"/>
    </row>
    <row r="7621" spans="1:19" s="158" customFormat="1" x14ac:dyDescent="0.2">
      <c r="A7621" s="157"/>
      <c r="E7621" s="159"/>
      <c r="F7621" s="159"/>
      <c r="G7621" s="160"/>
      <c r="H7621" s="159"/>
      <c r="I7621" s="159"/>
      <c r="K7621" s="161"/>
      <c r="S7621" s="157"/>
    </row>
    <row r="7622" spans="1:19" s="158" customFormat="1" x14ac:dyDescent="0.2">
      <c r="A7622" s="157"/>
      <c r="E7622" s="159"/>
      <c r="F7622" s="159"/>
      <c r="G7622" s="160"/>
      <c r="H7622" s="159"/>
      <c r="I7622" s="159"/>
      <c r="K7622" s="161"/>
      <c r="S7622" s="157"/>
    </row>
    <row r="7623" spans="1:19" s="158" customFormat="1" x14ac:dyDescent="0.2">
      <c r="A7623" s="157"/>
      <c r="E7623" s="159"/>
      <c r="F7623" s="159"/>
      <c r="G7623" s="160"/>
      <c r="H7623" s="159"/>
      <c r="I7623" s="159"/>
      <c r="K7623" s="161"/>
      <c r="S7623" s="157"/>
    </row>
    <row r="7624" spans="1:19" s="158" customFormat="1" x14ac:dyDescent="0.2">
      <c r="A7624" s="157"/>
      <c r="E7624" s="159"/>
      <c r="F7624" s="159"/>
      <c r="G7624" s="160"/>
      <c r="H7624" s="159"/>
      <c r="I7624" s="159"/>
      <c r="K7624" s="161"/>
      <c r="S7624" s="157"/>
    </row>
    <row r="7625" spans="1:19" s="158" customFormat="1" x14ac:dyDescent="0.2">
      <c r="A7625" s="157"/>
      <c r="E7625" s="159"/>
      <c r="F7625" s="159"/>
      <c r="G7625" s="160"/>
      <c r="H7625" s="159"/>
      <c r="I7625" s="159"/>
      <c r="K7625" s="161"/>
      <c r="S7625" s="157"/>
    </row>
    <row r="7626" spans="1:19" s="158" customFormat="1" x14ac:dyDescent="0.2">
      <c r="A7626" s="157"/>
      <c r="E7626" s="159"/>
      <c r="F7626" s="159"/>
      <c r="G7626" s="160"/>
      <c r="H7626" s="159"/>
      <c r="I7626" s="159"/>
      <c r="K7626" s="161"/>
      <c r="S7626" s="157"/>
    </row>
    <row r="7627" spans="1:19" s="158" customFormat="1" x14ac:dyDescent="0.2">
      <c r="A7627" s="157"/>
      <c r="E7627" s="159"/>
      <c r="F7627" s="159"/>
      <c r="G7627" s="160"/>
      <c r="H7627" s="159"/>
      <c r="I7627" s="159"/>
      <c r="K7627" s="161"/>
      <c r="S7627" s="157"/>
    </row>
    <row r="7628" spans="1:19" s="158" customFormat="1" x14ac:dyDescent="0.2">
      <c r="A7628" s="157"/>
      <c r="E7628" s="159"/>
      <c r="F7628" s="159"/>
      <c r="G7628" s="160"/>
      <c r="H7628" s="159"/>
      <c r="I7628" s="159"/>
      <c r="K7628" s="161"/>
      <c r="S7628" s="157"/>
    </row>
    <row r="7629" spans="1:19" s="158" customFormat="1" x14ac:dyDescent="0.2">
      <c r="A7629" s="157"/>
      <c r="E7629" s="159"/>
      <c r="F7629" s="159"/>
      <c r="G7629" s="160"/>
      <c r="H7629" s="159"/>
      <c r="I7629" s="159"/>
      <c r="K7629" s="161"/>
      <c r="S7629" s="157"/>
    </row>
    <row r="7630" spans="1:19" s="158" customFormat="1" x14ac:dyDescent="0.2">
      <c r="A7630" s="157"/>
      <c r="E7630" s="159"/>
      <c r="F7630" s="159"/>
      <c r="G7630" s="160"/>
      <c r="H7630" s="159"/>
      <c r="I7630" s="159"/>
      <c r="K7630" s="161"/>
      <c r="S7630" s="157"/>
    </row>
    <row r="7631" spans="1:19" s="158" customFormat="1" x14ac:dyDescent="0.2">
      <c r="A7631" s="157"/>
      <c r="E7631" s="159"/>
      <c r="F7631" s="159"/>
      <c r="G7631" s="160"/>
      <c r="H7631" s="159"/>
      <c r="I7631" s="159"/>
      <c r="K7631" s="161"/>
      <c r="S7631" s="157"/>
    </row>
    <row r="7632" spans="1:19" s="158" customFormat="1" x14ac:dyDescent="0.2">
      <c r="A7632" s="157"/>
      <c r="E7632" s="159"/>
      <c r="F7632" s="159"/>
      <c r="G7632" s="160"/>
      <c r="H7632" s="159"/>
      <c r="I7632" s="159"/>
      <c r="K7632" s="161"/>
      <c r="S7632" s="157"/>
    </row>
    <row r="7633" spans="1:19" s="158" customFormat="1" x14ac:dyDescent="0.2">
      <c r="A7633" s="157"/>
      <c r="E7633" s="159"/>
      <c r="F7633" s="159"/>
      <c r="G7633" s="160"/>
      <c r="H7633" s="159"/>
      <c r="I7633" s="159"/>
      <c r="K7633" s="161"/>
      <c r="S7633" s="157"/>
    </row>
    <row r="7634" spans="1:19" s="158" customFormat="1" x14ac:dyDescent="0.2">
      <c r="A7634" s="157"/>
      <c r="E7634" s="159"/>
      <c r="F7634" s="159"/>
      <c r="G7634" s="160"/>
      <c r="H7634" s="159"/>
      <c r="I7634" s="159"/>
      <c r="K7634" s="161"/>
      <c r="S7634" s="157"/>
    </row>
    <row r="7635" spans="1:19" s="158" customFormat="1" x14ac:dyDescent="0.2">
      <c r="A7635" s="157"/>
      <c r="E7635" s="159"/>
      <c r="F7635" s="159"/>
      <c r="G7635" s="160"/>
      <c r="H7635" s="159"/>
      <c r="I7635" s="159"/>
      <c r="K7635" s="161"/>
      <c r="S7635" s="157"/>
    </row>
    <row r="7636" spans="1:19" s="158" customFormat="1" x14ac:dyDescent="0.2">
      <c r="A7636" s="157"/>
      <c r="E7636" s="159"/>
      <c r="F7636" s="159"/>
      <c r="G7636" s="160"/>
      <c r="H7636" s="159"/>
      <c r="I7636" s="159"/>
      <c r="K7636" s="161"/>
      <c r="S7636" s="157"/>
    </row>
    <row r="7637" spans="1:19" s="158" customFormat="1" x14ac:dyDescent="0.2">
      <c r="A7637" s="157"/>
      <c r="E7637" s="159"/>
      <c r="F7637" s="159"/>
      <c r="G7637" s="160"/>
      <c r="H7637" s="159"/>
      <c r="I7637" s="159"/>
      <c r="K7637" s="161"/>
      <c r="S7637" s="157"/>
    </row>
    <row r="7638" spans="1:19" s="158" customFormat="1" x14ac:dyDescent="0.2">
      <c r="A7638" s="157"/>
      <c r="E7638" s="159"/>
      <c r="F7638" s="159"/>
      <c r="G7638" s="160"/>
      <c r="H7638" s="159"/>
      <c r="I7638" s="159"/>
      <c r="K7638" s="161"/>
      <c r="S7638" s="157"/>
    </row>
    <row r="7639" spans="1:19" s="158" customFormat="1" x14ac:dyDescent="0.2">
      <c r="A7639" s="157"/>
      <c r="E7639" s="159"/>
      <c r="F7639" s="159"/>
      <c r="G7639" s="160"/>
      <c r="H7639" s="159"/>
      <c r="I7639" s="159"/>
      <c r="K7639" s="161"/>
      <c r="S7639" s="157"/>
    </row>
    <row r="7640" spans="1:19" s="158" customFormat="1" x14ac:dyDescent="0.2">
      <c r="A7640" s="157"/>
      <c r="E7640" s="159"/>
      <c r="F7640" s="159"/>
      <c r="G7640" s="160"/>
      <c r="H7640" s="159"/>
      <c r="I7640" s="159"/>
      <c r="K7640" s="161"/>
      <c r="S7640" s="157"/>
    </row>
    <row r="7641" spans="1:19" s="158" customFormat="1" x14ac:dyDescent="0.2">
      <c r="A7641" s="157"/>
      <c r="E7641" s="159"/>
      <c r="F7641" s="159"/>
      <c r="G7641" s="160"/>
      <c r="H7641" s="159"/>
      <c r="I7641" s="159"/>
      <c r="K7641" s="161"/>
      <c r="S7641" s="157"/>
    </row>
    <row r="7642" spans="1:19" s="158" customFormat="1" x14ac:dyDescent="0.2">
      <c r="A7642" s="157"/>
      <c r="E7642" s="159"/>
      <c r="F7642" s="159"/>
      <c r="G7642" s="160"/>
      <c r="H7642" s="159"/>
      <c r="I7642" s="159"/>
      <c r="K7642" s="161"/>
      <c r="S7642" s="157"/>
    </row>
    <row r="7643" spans="1:19" s="158" customFormat="1" x14ac:dyDescent="0.2">
      <c r="A7643" s="157"/>
      <c r="E7643" s="159"/>
      <c r="F7643" s="159"/>
      <c r="G7643" s="160"/>
      <c r="H7643" s="159"/>
      <c r="I7643" s="159"/>
      <c r="K7643" s="161"/>
      <c r="S7643" s="157"/>
    </row>
    <row r="7644" spans="1:19" s="158" customFormat="1" x14ac:dyDescent="0.2">
      <c r="A7644" s="157"/>
      <c r="E7644" s="159"/>
      <c r="F7644" s="159"/>
      <c r="G7644" s="160"/>
      <c r="H7644" s="159"/>
      <c r="I7644" s="159"/>
      <c r="K7644" s="161"/>
      <c r="S7644" s="157"/>
    </row>
    <row r="7645" spans="1:19" s="158" customFormat="1" x14ac:dyDescent="0.2">
      <c r="A7645" s="157"/>
      <c r="E7645" s="159"/>
      <c r="F7645" s="159"/>
      <c r="G7645" s="160"/>
      <c r="H7645" s="159"/>
      <c r="I7645" s="159"/>
      <c r="K7645" s="161"/>
      <c r="S7645" s="157"/>
    </row>
    <row r="7646" spans="1:19" s="158" customFormat="1" x14ac:dyDescent="0.2">
      <c r="A7646" s="157"/>
      <c r="E7646" s="159"/>
      <c r="F7646" s="159"/>
      <c r="G7646" s="160"/>
      <c r="H7646" s="159"/>
      <c r="I7646" s="159"/>
      <c r="K7646" s="161"/>
      <c r="S7646" s="157"/>
    </row>
    <row r="7647" spans="1:19" s="158" customFormat="1" x14ac:dyDescent="0.2">
      <c r="A7647" s="157"/>
      <c r="E7647" s="159"/>
      <c r="F7647" s="159"/>
      <c r="G7647" s="160"/>
      <c r="H7647" s="159"/>
      <c r="I7647" s="159"/>
      <c r="K7647" s="161"/>
      <c r="S7647" s="157"/>
    </row>
    <row r="7648" spans="1:19" s="158" customFormat="1" x14ac:dyDescent="0.2">
      <c r="A7648" s="157"/>
      <c r="E7648" s="159"/>
      <c r="F7648" s="159"/>
      <c r="G7648" s="160"/>
      <c r="H7648" s="159"/>
      <c r="I7648" s="159"/>
      <c r="K7648" s="161"/>
      <c r="S7648" s="157"/>
    </row>
    <row r="7649" spans="1:19" s="158" customFormat="1" x14ac:dyDescent="0.2">
      <c r="A7649" s="157"/>
      <c r="E7649" s="159"/>
      <c r="F7649" s="159"/>
      <c r="G7649" s="160"/>
      <c r="H7649" s="159"/>
      <c r="I7649" s="159"/>
      <c r="K7649" s="161"/>
      <c r="S7649" s="157"/>
    </row>
    <row r="7650" spans="1:19" s="158" customFormat="1" x14ac:dyDescent="0.2">
      <c r="A7650" s="157"/>
      <c r="E7650" s="159"/>
      <c r="F7650" s="159"/>
      <c r="G7650" s="160"/>
      <c r="H7650" s="159"/>
      <c r="I7650" s="159"/>
      <c r="K7650" s="161"/>
      <c r="S7650" s="157"/>
    </row>
    <row r="7651" spans="1:19" s="158" customFormat="1" x14ac:dyDescent="0.2">
      <c r="A7651" s="157"/>
      <c r="E7651" s="159"/>
      <c r="F7651" s="159"/>
      <c r="G7651" s="160"/>
      <c r="H7651" s="159"/>
      <c r="I7651" s="159"/>
      <c r="K7651" s="161"/>
      <c r="S7651" s="157"/>
    </row>
    <row r="7652" spans="1:19" s="158" customFormat="1" x14ac:dyDescent="0.2">
      <c r="A7652" s="157"/>
      <c r="E7652" s="159"/>
      <c r="F7652" s="159"/>
      <c r="G7652" s="160"/>
      <c r="H7652" s="159"/>
      <c r="I7652" s="159"/>
      <c r="K7652" s="161"/>
      <c r="S7652" s="157"/>
    </row>
    <row r="7653" spans="1:19" s="158" customFormat="1" x14ac:dyDescent="0.2">
      <c r="A7653" s="157"/>
      <c r="E7653" s="159"/>
      <c r="F7653" s="159"/>
      <c r="G7653" s="160"/>
      <c r="H7653" s="159"/>
      <c r="I7653" s="159"/>
      <c r="K7653" s="161"/>
      <c r="S7653" s="157"/>
    </row>
    <row r="7654" spans="1:19" s="158" customFormat="1" x14ac:dyDescent="0.2">
      <c r="A7654" s="157"/>
      <c r="E7654" s="159"/>
      <c r="F7654" s="159"/>
      <c r="G7654" s="160"/>
      <c r="H7654" s="159"/>
      <c r="I7654" s="159"/>
      <c r="K7654" s="161"/>
      <c r="S7654" s="157"/>
    </row>
    <row r="7655" spans="1:19" s="158" customFormat="1" x14ac:dyDescent="0.2">
      <c r="A7655" s="157"/>
      <c r="E7655" s="159"/>
      <c r="F7655" s="159"/>
      <c r="G7655" s="160"/>
      <c r="H7655" s="159"/>
      <c r="I7655" s="159"/>
      <c r="K7655" s="161"/>
      <c r="S7655" s="157"/>
    </row>
    <row r="7656" spans="1:19" s="158" customFormat="1" x14ac:dyDescent="0.2">
      <c r="A7656" s="157"/>
      <c r="E7656" s="159"/>
      <c r="F7656" s="159"/>
      <c r="G7656" s="160"/>
      <c r="H7656" s="159"/>
      <c r="I7656" s="159"/>
      <c r="K7656" s="161"/>
      <c r="S7656" s="157"/>
    </row>
    <row r="7657" spans="1:19" s="158" customFormat="1" x14ac:dyDescent="0.2">
      <c r="A7657" s="157"/>
      <c r="E7657" s="159"/>
      <c r="F7657" s="159"/>
      <c r="G7657" s="160"/>
      <c r="H7657" s="159"/>
      <c r="I7657" s="159"/>
      <c r="K7657" s="161"/>
      <c r="S7657" s="157"/>
    </row>
    <row r="7658" spans="1:19" s="158" customFormat="1" x14ac:dyDescent="0.2">
      <c r="A7658" s="157"/>
      <c r="E7658" s="159"/>
      <c r="F7658" s="159"/>
      <c r="G7658" s="160"/>
      <c r="H7658" s="159"/>
      <c r="I7658" s="159"/>
      <c r="K7658" s="161"/>
      <c r="S7658" s="157"/>
    </row>
    <row r="7659" spans="1:19" s="158" customFormat="1" x14ac:dyDescent="0.2">
      <c r="A7659" s="157"/>
      <c r="E7659" s="159"/>
      <c r="F7659" s="159"/>
      <c r="G7659" s="160"/>
      <c r="H7659" s="159"/>
      <c r="I7659" s="159"/>
      <c r="K7659" s="161"/>
      <c r="S7659" s="157"/>
    </row>
    <row r="7660" spans="1:19" s="158" customFormat="1" x14ac:dyDescent="0.2">
      <c r="A7660" s="157"/>
      <c r="E7660" s="159"/>
      <c r="F7660" s="159"/>
      <c r="G7660" s="160"/>
      <c r="H7660" s="159"/>
      <c r="I7660" s="159"/>
      <c r="K7660" s="161"/>
      <c r="S7660" s="157"/>
    </row>
    <row r="7661" spans="1:19" s="158" customFormat="1" x14ac:dyDescent="0.2">
      <c r="A7661" s="157"/>
      <c r="E7661" s="159"/>
      <c r="F7661" s="159"/>
      <c r="G7661" s="160"/>
      <c r="H7661" s="159"/>
      <c r="I7661" s="159"/>
      <c r="K7661" s="161"/>
      <c r="S7661" s="157"/>
    </row>
    <row r="7662" spans="1:19" s="158" customFormat="1" x14ac:dyDescent="0.2">
      <c r="A7662" s="157"/>
      <c r="E7662" s="159"/>
      <c r="F7662" s="159"/>
      <c r="G7662" s="160"/>
      <c r="H7662" s="159"/>
      <c r="I7662" s="159"/>
      <c r="K7662" s="161"/>
      <c r="S7662" s="157"/>
    </row>
    <row r="7663" spans="1:19" s="158" customFormat="1" x14ac:dyDescent="0.2">
      <c r="A7663" s="157"/>
      <c r="E7663" s="159"/>
      <c r="F7663" s="159"/>
      <c r="G7663" s="160"/>
      <c r="H7663" s="159"/>
      <c r="I7663" s="159"/>
      <c r="K7663" s="161"/>
      <c r="S7663" s="157"/>
    </row>
    <row r="7664" spans="1:19" s="158" customFormat="1" x14ac:dyDescent="0.2">
      <c r="A7664" s="157"/>
      <c r="E7664" s="159"/>
      <c r="F7664" s="159"/>
      <c r="G7664" s="160"/>
      <c r="H7664" s="159"/>
      <c r="I7664" s="159"/>
      <c r="K7664" s="161"/>
      <c r="S7664" s="157"/>
    </row>
    <row r="7665" spans="1:19" s="158" customFormat="1" x14ac:dyDescent="0.2">
      <c r="A7665" s="157"/>
      <c r="E7665" s="159"/>
      <c r="F7665" s="159"/>
      <c r="G7665" s="160"/>
      <c r="H7665" s="159"/>
      <c r="I7665" s="159"/>
      <c r="K7665" s="161"/>
      <c r="S7665" s="157"/>
    </row>
    <row r="7666" spans="1:19" s="158" customFormat="1" x14ac:dyDescent="0.2">
      <c r="A7666" s="157"/>
      <c r="E7666" s="159"/>
      <c r="F7666" s="159"/>
      <c r="G7666" s="160"/>
      <c r="H7666" s="159"/>
      <c r="I7666" s="159"/>
      <c r="K7666" s="161"/>
      <c r="S7666" s="157"/>
    </row>
    <row r="7667" spans="1:19" s="158" customFormat="1" x14ac:dyDescent="0.2">
      <c r="A7667" s="157"/>
      <c r="E7667" s="159"/>
      <c r="F7667" s="159"/>
      <c r="G7667" s="160"/>
      <c r="H7667" s="159"/>
      <c r="I7667" s="159"/>
      <c r="K7667" s="161"/>
      <c r="S7667" s="157"/>
    </row>
    <row r="7668" spans="1:19" s="158" customFormat="1" x14ac:dyDescent="0.2">
      <c r="A7668" s="157"/>
      <c r="E7668" s="159"/>
      <c r="F7668" s="159"/>
      <c r="G7668" s="160"/>
      <c r="H7668" s="159"/>
      <c r="I7668" s="159"/>
      <c r="K7668" s="161"/>
      <c r="S7668" s="157"/>
    </row>
    <row r="7669" spans="1:19" s="158" customFormat="1" x14ac:dyDescent="0.2">
      <c r="A7669" s="157"/>
      <c r="E7669" s="159"/>
      <c r="F7669" s="159"/>
      <c r="G7669" s="160"/>
      <c r="H7669" s="159"/>
      <c r="I7669" s="159"/>
      <c r="K7669" s="161"/>
      <c r="S7669" s="157"/>
    </row>
    <row r="7670" spans="1:19" s="158" customFormat="1" x14ac:dyDescent="0.2">
      <c r="A7670" s="157"/>
      <c r="E7670" s="159"/>
      <c r="F7670" s="159"/>
      <c r="G7670" s="160"/>
      <c r="H7670" s="159"/>
      <c r="I7670" s="159"/>
      <c r="K7670" s="161"/>
      <c r="S7670" s="157"/>
    </row>
    <row r="7671" spans="1:19" s="158" customFormat="1" x14ac:dyDescent="0.2">
      <c r="A7671" s="157"/>
      <c r="E7671" s="159"/>
      <c r="F7671" s="159"/>
      <c r="G7671" s="160"/>
      <c r="H7671" s="159"/>
      <c r="I7671" s="159"/>
      <c r="K7671" s="161"/>
      <c r="S7671" s="157"/>
    </row>
    <row r="7672" spans="1:19" s="158" customFormat="1" x14ac:dyDescent="0.2">
      <c r="A7672" s="157"/>
      <c r="E7672" s="159"/>
      <c r="F7672" s="159"/>
      <c r="G7672" s="160"/>
      <c r="H7672" s="159"/>
      <c r="I7672" s="159"/>
      <c r="K7672" s="161"/>
      <c r="S7672" s="157"/>
    </row>
    <row r="7673" spans="1:19" s="158" customFormat="1" x14ac:dyDescent="0.2">
      <c r="A7673" s="157"/>
      <c r="E7673" s="159"/>
      <c r="F7673" s="159"/>
      <c r="G7673" s="160"/>
      <c r="H7673" s="159"/>
      <c r="I7673" s="159"/>
      <c r="K7673" s="161"/>
      <c r="S7673" s="157"/>
    </row>
    <row r="7674" spans="1:19" s="158" customFormat="1" x14ac:dyDescent="0.2">
      <c r="A7674" s="157"/>
      <c r="E7674" s="159"/>
      <c r="F7674" s="159"/>
      <c r="G7674" s="160"/>
      <c r="H7674" s="159"/>
      <c r="I7674" s="159"/>
      <c r="K7674" s="161"/>
      <c r="S7674" s="157"/>
    </row>
    <row r="7675" spans="1:19" s="158" customFormat="1" x14ac:dyDescent="0.2">
      <c r="A7675" s="157"/>
      <c r="E7675" s="159"/>
      <c r="F7675" s="159"/>
      <c r="G7675" s="160"/>
      <c r="H7675" s="159"/>
      <c r="I7675" s="159"/>
      <c r="K7675" s="161"/>
      <c r="S7675" s="157"/>
    </row>
    <row r="7676" spans="1:19" s="158" customFormat="1" x14ac:dyDescent="0.2">
      <c r="A7676" s="157"/>
      <c r="E7676" s="159"/>
      <c r="F7676" s="159"/>
      <c r="G7676" s="160"/>
      <c r="H7676" s="159"/>
      <c r="I7676" s="159"/>
      <c r="K7676" s="161"/>
      <c r="S7676" s="157"/>
    </row>
    <row r="7677" spans="1:19" s="158" customFormat="1" x14ac:dyDescent="0.2">
      <c r="A7677" s="157"/>
      <c r="E7677" s="159"/>
      <c r="F7677" s="159"/>
      <c r="G7677" s="160"/>
      <c r="H7677" s="159"/>
      <c r="I7677" s="159"/>
      <c r="K7677" s="161"/>
      <c r="S7677" s="157"/>
    </row>
    <row r="7678" spans="1:19" s="158" customFormat="1" x14ac:dyDescent="0.2">
      <c r="A7678" s="157"/>
      <c r="E7678" s="159"/>
      <c r="F7678" s="159"/>
      <c r="G7678" s="160"/>
      <c r="H7678" s="159"/>
      <c r="I7678" s="159"/>
      <c r="K7678" s="161"/>
      <c r="S7678" s="157"/>
    </row>
    <row r="7679" spans="1:19" s="158" customFormat="1" x14ac:dyDescent="0.2">
      <c r="A7679" s="157"/>
      <c r="E7679" s="159"/>
      <c r="F7679" s="159"/>
      <c r="G7679" s="160"/>
      <c r="H7679" s="159"/>
      <c r="I7679" s="159"/>
      <c r="K7679" s="161"/>
      <c r="S7679" s="157"/>
    </row>
    <row r="7680" spans="1:19" s="158" customFormat="1" x14ac:dyDescent="0.2">
      <c r="A7680" s="157"/>
      <c r="E7680" s="159"/>
      <c r="F7680" s="159"/>
      <c r="G7680" s="160"/>
      <c r="H7680" s="159"/>
      <c r="I7680" s="159"/>
      <c r="K7680" s="161"/>
      <c r="S7680" s="157"/>
    </row>
    <row r="7681" spans="1:19" s="158" customFormat="1" x14ac:dyDescent="0.2">
      <c r="A7681" s="157"/>
      <c r="E7681" s="159"/>
      <c r="F7681" s="159"/>
      <c r="G7681" s="160"/>
      <c r="H7681" s="159"/>
      <c r="I7681" s="159"/>
      <c r="K7681" s="161"/>
      <c r="S7681" s="157"/>
    </row>
    <row r="7682" spans="1:19" s="158" customFormat="1" x14ac:dyDescent="0.2">
      <c r="A7682" s="157"/>
      <c r="E7682" s="159"/>
      <c r="F7682" s="159"/>
      <c r="G7682" s="160"/>
      <c r="H7682" s="159"/>
      <c r="I7682" s="159"/>
      <c r="K7682" s="161"/>
      <c r="S7682" s="157"/>
    </row>
    <row r="7683" spans="1:19" s="158" customFormat="1" x14ac:dyDescent="0.2">
      <c r="A7683" s="157"/>
      <c r="E7683" s="159"/>
      <c r="F7683" s="159"/>
      <c r="G7683" s="160"/>
      <c r="H7683" s="159"/>
      <c r="I7683" s="159"/>
      <c r="K7683" s="161"/>
      <c r="S7683" s="157"/>
    </row>
    <row r="7684" spans="1:19" s="158" customFormat="1" x14ac:dyDescent="0.2">
      <c r="A7684" s="157"/>
      <c r="E7684" s="159"/>
      <c r="F7684" s="159"/>
      <c r="G7684" s="160"/>
      <c r="H7684" s="159"/>
      <c r="I7684" s="159"/>
      <c r="K7684" s="161"/>
      <c r="S7684" s="157"/>
    </row>
    <row r="7685" spans="1:19" s="158" customFormat="1" x14ac:dyDescent="0.2">
      <c r="A7685" s="157"/>
      <c r="E7685" s="159"/>
      <c r="F7685" s="159"/>
      <c r="G7685" s="160"/>
      <c r="H7685" s="159"/>
      <c r="I7685" s="159"/>
      <c r="K7685" s="161"/>
      <c r="S7685" s="157"/>
    </row>
    <row r="7686" spans="1:19" s="158" customFormat="1" x14ac:dyDescent="0.2">
      <c r="A7686" s="157"/>
      <c r="E7686" s="159"/>
      <c r="F7686" s="159"/>
      <c r="G7686" s="160"/>
      <c r="H7686" s="159"/>
      <c r="I7686" s="159"/>
      <c r="K7686" s="161"/>
      <c r="S7686" s="157"/>
    </row>
    <row r="7687" spans="1:19" s="158" customFormat="1" x14ac:dyDescent="0.2">
      <c r="A7687" s="157"/>
      <c r="E7687" s="159"/>
      <c r="F7687" s="159"/>
      <c r="G7687" s="160"/>
      <c r="H7687" s="159"/>
      <c r="I7687" s="159"/>
      <c r="K7687" s="161"/>
      <c r="S7687" s="157"/>
    </row>
    <row r="7688" spans="1:19" s="158" customFormat="1" x14ac:dyDescent="0.2">
      <c r="A7688" s="157"/>
      <c r="E7688" s="159"/>
      <c r="F7688" s="159"/>
      <c r="G7688" s="160"/>
      <c r="H7688" s="159"/>
      <c r="I7688" s="159"/>
      <c r="K7688" s="161"/>
      <c r="S7688" s="157"/>
    </row>
    <row r="7689" spans="1:19" s="158" customFormat="1" x14ac:dyDescent="0.2">
      <c r="A7689" s="157"/>
      <c r="E7689" s="159"/>
      <c r="F7689" s="159"/>
      <c r="G7689" s="160"/>
      <c r="H7689" s="159"/>
      <c r="I7689" s="159"/>
      <c r="K7689" s="161"/>
      <c r="S7689" s="157"/>
    </row>
    <row r="7690" spans="1:19" s="158" customFormat="1" x14ac:dyDescent="0.2">
      <c r="A7690" s="157"/>
      <c r="E7690" s="159"/>
      <c r="F7690" s="159"/>
      <c r="G7690" s="160"/>
      <c r="H7690" s="159"/>
      <c r="I7690" s="159"/>
      <c r="K7690" s="161"/>
      <c r="S7690" s="157"/>
    </row>
    <row r="7691" spans="1:19" s="158" customFormat="1" x14ac:dyDescent="0.2">
      <c r="A7691" s="157"/>
      <c r="E7691" s="159"/>
      <c r="F7691" s="159"/>
      <c r="G7691" s="160"/>
      <c r="H7691" s="159"/>
      <c r="I7691" s="159"/>
      <c r="K7691" s="161"/>
      <c r="S7691" s="157"/>
    </row>
    <row r="7692" spans="1:19" s="158" customFormat="1" x14ac:dyDescent="0.2">
      <c r="A7692" s="157"/>
      <c r="E7692" s="159"/>
      <c r="F7692" s="159"/>
      <c r="G7692" s="160"/>
      <c r="H7692" s="159"/>
      <c r="I7692" s="159"/>
      <c r="K7692" s="161"/>
      <c r="S7692" s="157"/>
    </row>
    <row r="7693" spans="1:19" s="158" customFormat="1" x14ac:dyDescent="0.2">
      <c r="A7693" s="157"/>
      <c r="E7693" s="159"/>
      <c r="F7693" s="159"/>
      <c r="G7693" s="160"/>
      <c r="H7693" s="159"/>
      <c r="I7693" s="159"/>
      <c r="K7693" s="161"/>
      <c r="S7693" s="157"/>
    </row>
    <row r="7694" spans="1:19" s="158" customFormat="1" x14ac:dyDescent="0.2">
      <c r="A7694" s="157"/>
      <c r="E7694" s="159"/>
      <c r="F7694" s="159"/>
      <c r="G7694" s="160"/>
      <c r="H7694" s="159"/>
      <c r="I7694" s="159"/>
      <c r="K7694" s="161"/>
      <c r="S7694" s="157"/>
    </row>
    <row r="7695" spans="1:19" s="158" customFormat="1" x14ac:dyDescent="0.2">
      <c r="A7695" s="157"/>
      <c r="E7695" s="159"/>
      <c r="F7695" s="159"/>
      <c r="G7695" s="160"/>
      <c r="H7695" s="159"/>
      <c r="I7695" s="159"/>
      <c r="K7695" s="161"/>
      <c r="S7695" s="157"/>
    </row>
    <row r="7696" spans="1:19" s="158" customFormat="1" x14ac:dyDescent="0.2">
      <c r="A7696" s="157"/>
      <c r="E7696" s="159"/>
      <c r="F7696" s="159"/>
      <c r="G7696" s="160"/>
      <c r="H7696" s="159"/>
      <c r="I7696" s="159"/>
      <c r="K7696" s="161"/>
      <c r="S7696" s="157"/>
    </row>
    <row r="7697" spans="1:19" s="158" customFormat="1" x14ac:dyDescent="0.2">
      <c r="A7697" s="157"/>
      <c r="E7697" s="159"/>
      <c r="F7697" s="159"/>
      <c r="G7697" s="160"/>
      <c r="H7697" s="159"/>
      <c r="I7697" s="159"/>
      <c r="K7697" s="161"/>
      <c r="S7697" s="157"/>
    </row>
    <row r="7698" spans="1:19" s="158" customFormat="1" x14ac:dyDescent="0.2">
      <c r="A7698" s="157"/>
      <c r="E7698" s="159"/>
      <c r="F7698" s="159"/>
      <c r="G7698" s="160"/>
      <c r="H7698" s="159"/>
      <c r="I7698" s="159"/>
      <c r="K7698" s="161"/>
      <c r="S7698" s="157"/>
    </row>
    <row r="7699" spans="1:19" s="158" customFormat="1" x14ac:dyDescent="0.2">
      <c r="A7699" s="157"/>
      <c r="E7699" s="159"/>
      <c r="F7699" s="159"/>
      <c r="G7699" s="160"/>
      <c r="H7699" s="159"/>
      <c r="I7699" s="159"/>
      <c r="K7699" s="161"/>
      <c r="S7699" s="157"/>
    </row>
    <row r="7700" spans="1:19" s="158" customFormat="1" x14ac:dyDescent="0.2">
      <c r="A7700" s="157"/>
      <c r="E7700" s="159"/>
      <c r="F7700" s="159"/>
      <c r="G7700" s="160"/>
      <c r="H7700" s="159"/>
      <c r="I7700" s="159"/>
      <c r="K7700" s="161"/>
      <c r="S7700" s="157"/>
    </row>
    <row r="7701" spans="1:19" s="158" customFormat="1" x14ac:dyDescent="0.2">
      <c r="A7701" s="157"/>
      <c r="E7701" s="159"/>
      <c r="F7701" s="159"/>
      <c r="G7701" s="160"/>
      <c r="H7701" s="159"/>
      <c r="I7701" s="159"/>
      <c r="K7701" s="161"/>
      <c r="S7701" s="157"/>
    </row>
    <row r="7702" spans="1:19" s="158" customFormat="1" x14ac:dyDescent="0.2">
      <c r="A7702" s="157"/>
      <c r="E7702" s="159"/>
      <c r="F7702" s="159"/>
      <c r="G7702" s="160"/>
      <c r="H7702" s="159"/>
      <c r="I7702" s="159"/>
      <c r="K7702" s="161"/>
      <c r="S7702" s="157"/>
    </row>
    <row r="7703" spans="1:19" s="158" customFormat="1" x14ac:dyDescent="0.2">
      <c r="A7703" s="157"/>
      <c r="E7703" s="159"/>
      <c r="F7703" s="159"/>
      <c r="G7703" s="160"/>
      <c r="H7703" s="159"/>
      <c r="I7703" s="159"/>
      <c r="K7703" s="161"/>
      <c r="S7703" s="157"/>
    </row>
    <row r="7704" spans="1:19" s="158" customFormat="1" x14ac:dyDescent="0.2">
      <c r="A7704" s="157"/>
      <c r="E7704" s="159"/>
      <c r="F7704" s="159"/>
      <c r="G7704" s="160"/>
      <c r="H7704" s="159"/>
      <c r="I7704" s="159"/>
      <c r="K7704" s="161"/>
      <c r="S7704" s="157"/>
    </row>
    <row r="7705" spans="1:19" s="158" customFormat="1" x14ac:dyDescent="0.2">
      <c r="A7705" s="157"/>
      <c r="E7705" s="159"/>
      <c r="F7705" s="159"/>
      <c r="G7705" s="160"/>
      <c r="H7705" s="159"/>
      <c r="I7705" s="159"/>
      <c r="K7705" s="161"/>
      <c r="S7705" s="157"/>
    </row>
    <row r="7706" spans="1:19" s="158" customFormat="1" x14ac:dyDescent="0.2">
      <c r="A7706" s="157"/>
      <c r="E7706" s="159"/>
      <c r="F7706" s="159"/>
      <c r="G7706" s="160"/>
      <c r="H7706" s="159"/>
      <c r="I7706" s="159"/>
      <c r="K7706" s="161"/>
      <c r="S7706" s="157"/>
    </row>
    <row r="7707" spans="1:19" s="158" customFormat="1" x14ac:dyDescent="0.2">
      <c r="A7707" s="157"/>
      <c r="E7707" s="159"/>
      <c r="F7707" s="159"/>
      <c r="G7707" s="160"/>
      <c r="H7707" s="159"/>
      <c r="I7707" s="159"/>
      <c r="K7707" s="161"/>
      <c r="S7707" s="157"/>
    </row>
    <row r="7708" spans="1:19" s="158" customFormat="1" x14ac:dyDescent="0.2">
      <c r="A7708" s="157"/>
      <c r="E7708" s="159"/>
      <c r="F7708" s="159"/>
      <c r="G7708" s="160"/>
      <c r="H7708" s="159"/>
      <c r="I7708" s="159"/>
      <c r="K7708" s="161"/>
      <c r="S7708" s="157"/>
    </row>
    <row r="7709" spans="1:19" s="158" customFormat="1" x14ac:dyDescent="0.2">
      <c r="A7709" s="157"/>
      <c r="E7709" s="159"/>
      <c r="F7709" s="159"/>
      <c r="G7709" s="160"/>
      <c r="H7709" s="159"/>
      <c r="I7709" s="159"/>
      <c r="K7709" s="161"/>
      <c r="S7709" s="157"/>
    </row>
    <row r="7710" spans="1:19" s="158" customFormat="1" x14ac:dyDescent="0.2">
      <c r="A7710" s="157"/>
      <c r="E7710" s="159"/>
      <c r="F7710" s="159"/>
      <c r="G7710" s="160"/>
      <c r="H7710" s="159"/>
      <c r="I7710" s="159"/>
      <c r="K7710" s="161"/>
      <c r="S7710" s="157"/>
    </row>
    <row r="7711" spans="1:19" s="158" customFormat="1" x14ac:dyDescent="0.2">
      <c r="A7711" s="157"/>
      <c r="E7711" s="159"/>
      <c r="F7711" s="159"/>
      <c r="G7711" s="160"/>
      <c r="H7711" s="159"/>
      <c r="I7711" s="159"/>
      <c r="K7711" s="161"/>
      <c r="S7711" s="157"/>
    </row>
    <row r="7712" spans="1:19" s="158" customFormat="1" x14ac:dyDescent="0.2">
      <c r="A7712" s="157"/>
      <c r="E7712" s="159"/>
      <c r="F7712" s="159"/>
      <c r="G7712" s="160"/>
      <c r="H7712" s="159"/>
      <c r="I7712" s="159"/>
      <c r="K7712" s="161"/>
      <c r="S7712" s="157"/>
    </row>
    <row r="7713" spans="1:19" s="158" customFormat="1" x14ac:dyDescent="0.2">
      <c r="A7713" s="157"/>
      <c r="E7713" s="159"/>
      <c r="F7713" s="159"/>
      <c r="G7713" s="160"/>
      <c r="H7713" s="159"/>
      <c r="I7713" s="159"/>
      <c r="K7713" s="161"/>
      <c r="S7713" s="157"/>
    </row>
    <row r="7714" spans="1:19" s="158" customFormat="1" x14ac:dyDescent="0.2">
      <c r="A7714" s="157"/>
      <c r="E7714" s="159"/>
      <c r="F7714" s="159"/>
      <c r="G7714" s="160"/>
      <c r="H7714" s="159"/>
      <c r="I7714" s="159"/>
      <c r="K7714" s="161"/>
      <c r="S7714" s="157"/>
    </row>
    <row r="7715" spans="1:19" s="158" customFormat="1" x14ac:dyDescent="0.2">
      <c r="A7715" s="157"/>
      <c r="E7715" s="159"/>
      <c r="F7715" s="159"/>
      <c r="G7715" s="160"/>
      <c r="H7715" s="159"/>
      <c r="I7715" s="159"/>
      <c r="K7715" s="161"/>
      <c r="S7715" s="157"/>
    </row>
    <row r="7716" spans="1:19" s="158" customFormat="1" x14ac:dyDescent="0.2">
      <c r="A7716" s="157"/>
      <c r="E7716" s="159"/>
      <c r="F7716" s="159"/>
      <c r="G7716" s="160"/>
      <c r="H7716" s="159"/>
      <c r="I7716" s="159"/>
      <c r="K7716" s="161"/>
      <c r="S7716" s="157"/>
    </row>
    <row r="7717" spans="1:19" s="158" customFormat="1" x14ac:dyDescent="0.2">
      <c r="A7717" s="157"/>
      <c r="E7717" s="159"/>
      <c r="F7717" s="159"/>
      <c r="G7717" s="160"/>
      <c r="H7717" s="159"/>
      <c r="I7717" s="159"/>
      <c r="K7717" s="161"/>
      <c r="S7717" s="157"/>
    </row>
    <row r="7718" spans="1:19" s="158" customFormat="1" x14ac:dyDescent="0.2">
      <c r="A7718" s="157"/>
      <c r="E7718" s="159"/>
      <c r="F7718" s="159"/>
      <c r="G7718" s="160"/>
      <c r="H7718" s="159"/>
      <c r="I7718" s="159"/>
      <c r="K7718" s="161"/>
      <c r="S7718" s="157"/>
    </row>
    <row r="7719" spans="1:19" s="158" customFormat="1" x14ac:dyDescent="0.2">
      <c r="A7719" s="157"/>
      <c r="E7719" s="159"/>
      <c r="F7719" s="159"/>
      <c r="G7719" s="160"/>
      <c r="H7719" s="159"/>
      <c r="I7719" s="159"/>
      <c r="K7719" s="161"/>
      <c r="S7719" s="157"/>
    </row>
    <row r="7720" spans="1:19" s="158" customFormat="1" x14ac:dyDescent="0.2">
      <c r="A7720" s="157"/>
      <c r="E7720" s="159"/>
      <c r="F7720" s="159"/>
      <c r="G7720" s="160"/>
      <c r="H7720" s="159"/>
      <c r="I7720" s="159"/>
      <c r="K7720" s="161"/>
      <c r="S7720" s="157"/>
    </row>
    <row r="7721" spans="1:19" s="158" customFormat="1" x14ac:dyDescent="0.2">
      <c r="A7721" s="157"/>
      <c r="E7721" s="159"/>
      <c r="F7721" s="159"/>
      <c r="G7721" s="160"/>
      <c r="H7721" s="159"/>
      <c r="I7721" s="159"/>
      <c r="K7721" s="161"/>
      <c r="S7721" s="157"/>
    </row>
    <row r="7722" spans="1:19" s="158" customFormat="1" x14ac:dyDescent="0.2">
      <c r="A7722" s="157"/>
      <c r="E7722" s="159"/>
      <c r="F7722" s="159"/>
      <c r="G7722" s="160"/>
      <c r="H7722" s="159"/>
      <c r="I7722" s="159"/>
      <c r="K7722" s="161"/>
      <c r="S7722" s="157"/>
    </row>
    <row r="7723" spans="1:19" s="158" customFormat="1" x14ac:dyDescent="0.2">
      <c r="A7723" s="157"/>
      <c r="E7723" s="159"/>
      <c r="F7723" s="159"/>
      <c r="G7723" s="160"/>
      <c r="H7723" s="159"/>
      <c r="I7723" s="159"/>
      <c r="K7723" s="161"/>
      <c r="S7723" s="157"/>
    </row>
    <row r="7724" spans="1:19" s="158" customFormat="1" x14ac:dyDescent="0.2">
      <c r="A7724" s="157"/>
      <c r="E7724" s="159"/>
      <c r="F7724" s="159"/>
      <c r="G7724" s="160"/>
      <c r="H7724" s="159"/>
      <c r="I7724" s="159"/>
      <c r="K7724" s="161"/>
      <c r="S7724" s="157"/>
    </row>
    <row r="7725" spans="1:19" s="158" customFormat="1" x14ac:dyDescent="0.2">
      <c r="A7725" s="157"/>
      <c r="E7725" s="159"/>
      <c r="F7725" s="159"/>
      <c r="G7725" s="160"/>
      <c r="H7725" s="159"/>
      <c r="I7725" s="159"/>
      <c r="K7725" s="161"/>
      <c r="S7725" s="157"/>
    </row>
    <row r="7726" spans="1:19" s="158" customFormat="1" x14ac:dyDescent="0.2">
      <c r="A7726" s="157"/>
      <c r="E7726" s="159"/>
      <c r="F7726" s="159"/>
      <c r="G7726" s="160"/>
      <c r="H7726" s="159"/>
      <c r="I7726" s="159"/>
      <c r="K7726" s="161"/>
      <c r="S7726" s="157"/>
    </row>
    <row r="7727" spans="1:19" s="158" customFormat="1" x14ac:dyDescent="0.2">
      <c r="A7727" s="157"/>
      <c r="E7727" s="159"/>
      <c r="F7727" s="159"/>
      <c r="G7727" s="160"/>
      <c r="H7727" s="159"/>
      <c r="I7727" s="159"/>
      <c r="K7727" s="161"/>
      <c r="S7727" s="157"/>
    </row>
    <row r="7728" spans="1:19" s="158" customFormat="1" x14ac:dyDescent="0.2">
      <c r="A7728" s="157"/>
      <c r="E7728" s="159"/>
      <c r="F7728" s="159"/>
      <c r="G7728" s="160"/>
      <c r="H7728" s="159"/>
      <c r="I7728" s="159"/>
      <c r="K7728" s="161"/>
      <c r="S7728" s="157"/>
    </row>
    <row r="7729" spans="1:19" s="158" customFormat="1" x14ac:dyDescent="0.2">
      <c r="A7729" s="157"/>
      <c r="E7729" s="159"/>
      <c r="F7729" s="159"/>
      <c r="G7729" s="160"/>
      <c r="H7729" s="159"/>
      <c r="I7729" s="159"/>
      <c r="K7729" s="161"/>
      <c r="S7729" s="157"/>
    </row>
    <row r="7730" spans="1:19" s="158" customFormat="1" x14ac:dyDescent="0.2">
      <c r="A7730" s="157"/>
      <c r="E7730" s="159"/>
      <c r="F7730" s="159"/>
      <c r="G7730" s="160"/>
      <c r="H7730" s="159"/>
      <c r="I7730" s="159"/>
      <c r="K7730" s="161"/>
      <c r="S7730" s="157"/>
    </row>
    <row r="7731" spans="1:19" s="158" customFormat="1" x14ac:dyDescent="0.2">
      <c r="A7731" s="157"/>
      <c r="E7731" s="159"/>
      <c r="F7731" s="159"/>
      <c r="G7731" s="160"/>
      <c r="H7731" s="159"/>
      <c r="I7731" s="159"/>
      <c r="K7731" s="161"/>
      <c r="S7731" s="157"/>
    </row>
    <row r="7732" spans="1:19" s="158" customFormat="1" x14ac:dyDescent="0.2">
      <c r="A7732" s="157"/>
      <c r="E7732" s="159"/>
      <c r="F7732" s="159"/>
      <c r="G7732" s="160"/>
      <c r="H7732" s="159"/>
      <c r="I7732" s="159"/>
      <c r="K7732" s="161"/>
      <c r="S7732" s="157"/>
    </row>
    <row r="7733" spans="1:19" s="158" customFormat="1" x14ac:dyDescent="0.2">
      <c r="A7733" s="157"/>
      <c r="E7733" s="159"/>
      <c r="F7733" s="159"/>
      <c r="G7733" s="160"/>
      <c r="H7733" s="159"/>
      <c r="I7733" s="159"/>
      <c r="K7733" s="161"/>
      <c r="S7733" s="157"/>
    </row>
    <row r="7734" spans="1:19" s="158" customFormat="1" x14ac:dyDescent="0.2">
      <c r="A7734" s="157"/>
      <c r="E7734" s="159"/>
      <c r="F7734" s="159"/>
      <c r="G7734" s="160"/>
      <c r="H7734" s="159"/>
      <c r="I7734" s="159"/>
      <c r="K7734" s="161"/>
      <c r="S7734" s="157"/>
    </row>
    <row r="7735" spans="1:19" s="158" customFormat="1" x14ac:dyDescent="0.2">
      <c r="A7735" s="157"/>
      <c r="E7735" s="159"/>
      <c r="F7735" s="159"/>
      <c r="G7735" s="160"/>
      <c r="H7735" s="159"/>
      <c r="I7735" s="159"/>
      <c r="K7735" s="161"/>
      <c r="S7735" s="157"/>
    </row>
    <row r="7736" spans="1:19" s="158" customFormat="1" x14ac:dyDescent="0.2">
      <c r="A7736" s="157"/>
      <c r="E7736" s="159"/>
      <c r="F7736" s="159"/>
      <c r="G7736" s="160"/>
      <c r="H7736" s="159"/>
      <c r="I7736" s="159"/>
      <c r="K7736" s="161"/>
      <c r="S7736" s="157"/>
    </row>
    <row r="7737" spans="1:19" s="158" customFormat="1" x14ac:dyDescent="0.2">
      <c r="A7737" s="157"/>
      <c r="E7737" s="159"/>
      <c r="F7737" s="159"/>
      <c r="G7737" s="160"/>
      <c r="H7737" s="159"/>
      <c r="I7737" s="159"/>
      <c r="K7737" s="161"/>
      <c r="S7737" s="157"/>
    </row>
    <row r="7738" spans="1:19" s="158" customFormat="1" x14ac:dyDescent="0.2">
      <c r="A7738" s="157"/>
      <c r="E7738" s="159"/>
      <c r="F7738" s="159"/>
      <c r="G7738" s="160"/>
      <c r="H7738" s="159"/>
      <c r="I7738" s="159"/>
      <c r="K7738" s="161"/>
      <c r="S7738" s="157"/>
    </row>
    <row r="7739" spans="1:19" s="158" customFormat="1" x14ac:dyDescent="0.2">
      <c r="A7739" s="157"/>
      <c r="E7739" s="159"/>
      <c r="F7739" s="159"/>
      <c r="G7739" s="160"/>
      <c r="H7739" s="159"/>
      <c r="I7739" s="159"/>
      <c r="K7739" s="161"/>
      <c r="S7739" s="157"/>
    </row>
    <row r="7740" spans="1:19" s="158" customFormat="1" x14ac:dyDescent="0.2">
      <c r="A7740" s="157"/>
      <c r="E7740" s="159"/>
      <c r="F7740" s="159"/>
      <c r="G7740" s="160"/>
      <c r="H7740" s="159"/>
      <c r="I7740" s="159"/>
      <c r="K7740" s="161"/>
      <c r="S7740" s="157"/>
    </row>
    <row r="7741" spans="1:19" s="158" customFormat="1" x14ac:dyDescent="0.2">
      <c r="A7741" s="157"/>
      <c r="E7741" s="159"/>
      <c r="F7741" s="159"/>
      <c r="G7741" s="160"/>
      <c r="H7741" s="159"/>
      <c r="I7741" s="159"/>
      <c r="K7741" s="161"/>
      <c r="S7741" s="157"/>
    </row>
    <row r="7742" spans="1:19" s="158" customFormat="1" x14ac:dyDescent="0.2">
      <c r="A7742" s="157"/>
      <c r="E7742" s="159"/>
      <c r="F7742" s="159"/>
      <c r="G7742" s="160"/>
      <c r="H7742" s="159"/>
      <c r="I7742" s="159"/>
      <c r="K7742" s="161"/>
      <c r="S7742" s="157"/>
    </row>
    <row r="7743" spans="1:19" s="158" customFormat="1" x14ac:dyDescent="0.2">
      <c r="A7743" s="157"/>
      <c r="E7743" s="159"/>
      <c r="F7743" s="159"/>
      <c r="G7743" s="160"/>
      <c r="H7743" s="159"/>
      <c r="I7743" s="159"/>
      <c r="K7743" s="161"/>
      <c r="S7743" s="157"/>
    </row>
    <row r="7744" spans="1:19" s="158" customFormat="1" x14ac:dyDescent="0.2">
      <c r="A7744" s="157"/>
      <c r="E7744" s="159"/>
      <c r="F7744" s="159"/>
      <c r="G7744" s="160"/>
      <c r="H7744" s="159"/>
      <c r="I7744" s="159"/>
      <c r="K7744" s="161"/>
      <c r="S7744" s="157"/>
    </row>
    <row r="7745" spans="1:19" s="158" customFormat="1" x14ac:dyDescent="0.2">
      <c r="A7745" s="157"/>
      <c r="E7745" s="159"/>
      <c r="F7745" s="159"/>
      <c r="G7745" s="160"/>
      <c r="H7745" s="159"/>
      <c r="I7745" s="159"/>
      <c r="K7745" s="161"/>
      <c r="S7745" s="157"/>
    </row>
    <row r="7746" spans="1:19" s="158" customFormat="1" x14ac:dyDescent="0.2">
      <c r="A7746" s="157"/>
      <c r="E7746" s="159"/>
      <c r="F7746" s="159"/>
      <c r="G7746" s="160"/>
      <c r="H7746" s="159"/>
      <c r="I7746" s="159"/>
      <c r="K7746" s="161"/>
      <c r="S7746" s="157"/>
    </row>
    <row r="7747" spans="1:19" s="158" customFormat="1" x14ac:dyDescent="0.2">
      <c r="A7747" s="157"/>
      <c r="E7747" s="159"/>
      <c r="F7747" s="159"/>
      <c r="G7747" s="160"/>
      <c r="H7747" s="159"/>
      <c r="I7747" s="159"/>
      <c r="K7747" s="161"/>
      <c r="S7747" s="157"/>
    </row>
    <row r="7748" spans="1:19" s="158" customFormat="1" x14ac:dyDescent="0.2">
      <c r="A7748" s="157"/>
      <c r="E7748" s="159"/>
      <c r="F7748" s="159"/>
      <c r="G7748" s="160"/>
      <c r="H7748" s="159"/>
      <c r="I7748" s="159"/>
      <c r="K7748" s="161"/>
      <c r="S7748" s="157"/>
    </row>
    <row r="7749" spans="1:19" s="158" customFormat="1" x14ac:dyDescent="0.2">
      <c r="A7749" s="157"/>
      <c r="E7749" s="159"/>
      <c r="F7749" s="159"/>
      <c r="G7749" s="160"/>
      <c r="H7749" s="159"/>
      <c r="I7749" s="159"/>
      <c r="K7749" s="161"/>
      <c r="S7749" s="157"/>
    </row>
    <row r="7750" spans="1:19" s="158" customFormat="1" x14ac:dyDescent="0.2">
      <c r="A7750" s="157"/>
      <c r="E7750" s="159"/>
      <c r="F7750" s="159"/>
      <c r="G7750" s="160"/>
      <c r="H7750" s="159"/>
      <c r="I7750" s="159"/>
      <c r="K7750" s="161"/>
      <c r="S7750" s="157"/>
    </row>
    <row r="7751" spans="1:19" s="158" customFormat="1" x14ac:dyDescent="0.2">
      <c r="A7751" s="157"/>
      <c r="E7751" s="159"/>
      <c r="F7751" s="159"/>
      <c r="G7751" s="160"/>
      <c r="H7751" s="159"/>
      <c r="I7751" s="159"/>
      <c r="K7751" s="161"/>
      <c r="S7751" s="157"/>
    </row>
    <row r="7752" spans="1:19" s="158" customFormat="1" x14ac:dyDescent="0.2">
      <c r="A7752" s="157"/>
      <c r="E7752" s="159"/>
      <c r="F7752" s="159"/>
      <c r="G7752" s="160"/>
      <c r="H7752" s="159"/>
      <c r="I7752" s="159"/>
      <c r="K7752" s="161"/>
      <c r="S7752" s="157"/>
    </row>
    <row r="7753" spans="1:19" s="158" customFormat="1" x14ac:dyDescent="0.2">
      <c r="A7753" s="157"/>
      <c r="E7753" s="159"/>
      <c r="F7753" s="159"/>
      <c r="G7753" s="160"/>
      <c r="H7753" s="159"/>
      <c r="I7753" s="159"/>
      <c r="K7753" s="161"/>
      <c r="S7753" s="157"/>
    </row>
    <row r="7754" spans="1:19" s="158" customFormat="1" x14ac:dyDescent="0.2">
      <c r="A7754" s="157"/>
      <c r="E7754" s="159"/>
      <c r="F7754" s="159"/>
      <c r="G7754" s="160"/>
      <c r="H7754" s="159"/>
      <c r="I7754" s="159"/>
      <c r="K7754" s="161"/>
      <c r="S7754" s="157"/>
    </row>
    <row r="7755" spans="1:19" s="158" customFormat="1" x14ac:dyDescent="0.2">
      <c r="A7755" s="157"/>
      <c r="E7755" s="159"/>
      <c r="F7755" s="159"/>
      <c r="G7755" s="160"/>
      <c r="H7755" s="159"/>
      <c r="I7755" s="159"/>
      <c r="K7755" s="161"/>
      <c r="S7755" s="157"/>
    </row>
    <row r="7756" spans="1:19" s="158" customFormat="1" x14ac:dyDescent="0.2">
      <c r="A7756" s="157"/>
      <c r="E7756" s="159"/>
      <c r="F7756" s="159"/>
      <c r="G7756" s="160"/>
      <c r="H7756" s="159"/>
      <c r="I7756" s="159"/>
      <c r="K7756" s="161"/>
      <c r="S7756" s="157"/>
    </row>
    <row r="7757" spans="1:19" s="158" customFormat="1" x14ac:dyDescent="0.2">
      <c r="A7757" s="157"/>
      <c r="E7757" s="159"/>
      <c r="F7757" s="159"/>
      <c r="G7757" s="160"/>
      <c r="H7757" s="159"/>
      <c r="I7757" s="159"/>
      <c r="K7757" s="161"/>
      <c r="S7757" s="157"/>
    </row>
    <row r="7758" spans="1:19" s="158" customFormat="1" x14ac:dyDescent="0.2">
      <c r="A7758" s="157"/>
      <c r="E7758" s="159"/>
      <c r="F7758" s="159"/>
      <c r="G7758" s="160"/>
      <c r="H7758" s="159"/>
      <c r="I7758" s="159"/>
      <c r="K7758" s="161"/>
      <c r="S7758" s="157"/>
    </row>
    <row r="7759" spans="1:19" s="158" customFormat="1" x14ac:dyDescent="0.2">
      <c r="A7759" s="157"/>
      <c r="E7759" s="159"/>
      <c r="F7759" s="159"/>
      <c r="G7759" s="160"/>
      <c r="H7759" s="159"/>
      <c r="I7759" s="159"/>
      <c r="K7759" s="161"/>
      <c r="S7759" s="157"/>
    </row>
    <row r="7760" spans="1:19" s="158" customFormat="1" x14ac:dyDescent="0.2">
      <c r="A7760" s="157"/>
      <c r="E7760" s="159"/>
      <c r="F7760" s="159"/>
      <c r="G7760" s="160"/>
      <c r="H7760" s="159"/>
      <c r="I7760" s="159"/>
      <c r="K7760" s="161"/>
      <c r="S7760" s="157"/>
    </row>
    <row r="7761" spans="1:19" s="158" customFormat="1" x14ac:dyDescent="0.2">
      <c r="A7761" s="157"/>
      <c r="E7761" s="159"/>
      <c r="F7761" s="159"/>
      <c r="G7761" s="160"/>
      <c r="H7761" s="159"/>
      <c r="I7761" s="159"/>
      <c r="K7761" s="161"/>
      <c r="S7761" s="157"/>
    </row>
    <row r="7762" spans="1:19" s="158" customFormat="1" x14ac:dyDescent="0.2">
      <c r="A7762" s="157"/>
      <c r="E7762" s="159"/>
      <c r="F7762" s="159"/>
      <c r="G7762" s="160"/>
      <c r="H7762" s="159"/>
      <c r="I7762" s="159"/>
      <c r="K7762" s="161"/>
      <c r="S7762" s="157"/>
    </row>
    <row r="7763" spans="1:19" s="158" customFormat="1" x14ac:dyDescent="0.2">
      <c r="A7763" s="157"/>
      <c r="E7763" s="159"/>
      <c r="F7763" s="159"/>
      <c r="G7763" s="160"/>
      <c r="H7763" s="159"/>
      <c r="I7763" s="159"/>
      <c r="K7763" s="161"/>
      <c r="S7763" s="157"/>
    </row>
    <row r="7764" spans="1:19" s="158" customFormat="1" x14ac:dyDescent="0.2">
      <c r="A7764" s="157"/>
      <c r="E7764" s="159"/>
      <c r="F7764" s="159"/>
      <c r="G7764" s="160"/>
      <c r="H7764" s="159"/>
      <c r="I7764" s="159"/>
      <c r="K7764" s="161"/>
      <c r="S7764" s="157"/>
    </row>
    <row r="7765" spans="1:19" s="158" customFormat="1" x14ac:dyDescent="0.2">
      <c r="A7765" s="157"/>
      <c r="E7765" s="159"/>
      <c r="F7765" s="159"/>
      <c r="G7765" s="160"/>
      <c r="H7765" s="159"/>
      <c r="I7765" s="159"/>
      <c r="K7765" s="161"/>
      <c r="S7765" s="157"/>
    </row>
    <row r="7766" spans="1:19" s="158" customFormat="1" x14ac:dyDescent="0.2">
      <c r="A7766" s="157"/>
      <c r="E7766" s="159"/>
      <c r="F7766" s="159"/>
      <c r="G7766" s="160"/>
      <c r="H7766" s="159"/>
      <c r="I7766" s="159"/>
      <c r="K7766" s="161"/>
      <c r="S7766" s="157"/>
    </row>
    <row r="7767" spans="1:19" s="158" customFormat="1" x14ac:dyDescent="0.2">
      <c r="A7767" s="157"/>
      <c r="E7767" s="159"/>
      <c r="F7767" s="159"/>
      <c r="G7767" s="160"/>
      <c r="H7767" s="159"/>
      <c r="I7767" s="159"/>
      <c r="K7767" s="161"/>
      <c r="S7767" s="157"/>
    </row>
    <row r="7768" spans="1:19" s="158" customFormat="1" x14ac:dyDescent="0.2">
      <c r="A7768" s="157"/>
      <c r="E7768" s="159"/>
      <c r="F7768" s="159"/>
      <c r="G7768" s="160"/>
      <c r="H7768" s="159"/>
      <c r="I7768" s="159"/>
      <c r="K7768" s="161"/>
      <c r="S7768" s="157"/>
    </row>
    <row r="7769" spans="1:19" s="158" customFormat="1" x14ac:dyDescent="0.2">
      <c r="A7769" s="157"/>
      <c r="E7769" s="159"/>
      <c r="F7769" s="159"/>
      <c r="G7769" s="160"/>
      <c r="H7769" s="159"/>
      <c r="I7769" s="159"/>
      <c r="K7769" s="161"/>
      <c r="S7769" s="157"/>
    </row>
    <row r="7770" spans="1:19" s="158" customFormat="1" x14ac:dyDescent="0.2">
      <c r="A7770" s="157"/>
      <c r="E7770" s="159"/>
      <c r="F7770" s="159"/>
      <c r="G7770" s="160"/>
      <c r="H7770" s="159"/>
      <c r="I7770" s="159"/>
      <c r="K7770" s="161"/>
      <c r="S7770" s="157"/>
    </row>
    <row r="7771" spans="1:19" s="158" customFormat="1" x14ac:dyDescent="0.2">
      <c r="A7771" s="157"/>
      <c r="E7771" s="159"/>
      <c r="F7771" s="159"/>
      <c r="G7771" s="160"/>
      <c r="H7771" s="159"/>
      <c r="I7771" s="159"/>
      <c r="K7771" s="161"/>
      <c r="S7771" s="157"/>
    </row>
    <row r="7772" spans="1:19" s="158" customFormat="1" x14ac:dyDescent="0.2">
      <c r="A7772" s="157"/>
      <c r="E7772" s="159"/>
      <c r="F7772" s="159"/>
      <c r="G7772" s="160"/>
      <c r="H7772" s="159"/>
      <c r="I7772" s="159"/>
      <c r="K7772" s="161"/>
      <c r="S7772" s="157"/>
    </row>
    <row r="7773" spans="1:19" s="158" customFormat="1" x14ac:dyDescent="0.2">
      <c r="A7773" s="157"/>
      <c r="E7773" s="159"/>
      <c r="F7773" s="159"/>
      <c r="G7773" s="160"/>
      <c r="H7773" s="159"/>
      <c r="I7773" s="159"/>
      <c r="K7773" s="161"/>
      <c r="S7773" s="157"/>
    </row>
    <row r="7774" spans="1:19" s="158" customFormat="1" x14ac:dyDescent="0.2">
      <c r="A7774" s="157"/>
      <c r="E7774" s="159"/>
      <c r="F7774" s="159"/>
      <c r="G7774" s="160"/>
      <c r="H7774" s="159"/>
      <c r="I7774" s="159"/>
      <c r="K7774" s="161"/>
      <c r="S7774" s="157"/>
    </row>
    <row r="7775" spans="1:19" s="158" customFormat="1" x14ac:dyDescent="0.2">
      <c r="A7775" s="157"/>
      <c r="E7775" s="159"/>
      <c r="F7775" s="159"/>
      <c r="G7775" s="160"/>
      <c r="H7775" s="159"/>
      <c r="I7775" s="159"/>
      <c r="K7775" s="161"/>
      <c r="S7775" s="157"/>
    </row>
    <row r="7776" spans="1:19" s="158" customFormat="1" x14ac:dyDescent="0.2">
      <c r="A7776" s="157"/>
      <c r="E7776" s="159"/>
      <c r="F7776" s="159"/>
      <c r="G7776" s="160"/>
      <c r="H7776" s="159"/>
      <c r="I7776" s="159"/>
      <c r="K7776" s="161"/>
      <c r="S7776" s="157"/>
    </row>
    <row r="7777" spans="1:19" s="158" customFormat="1" x14ac:dyDescent="0.2">
      <c r="A7777" s="157"/>
      <c r="E7777" s="159"/>
      <c r="F7777" s="159"/>
      <c r="G7777" s="160"/>
      <c r="H7777" s="159"/>
      <c r="I7777" s="159"/>
      <c r="K7777" s="161"/>
      <c r="S7777" s="157"/>
    </row>
    <row r="7778" spans="1:19" s="158" customFormat="1" x14ac:dyDescent="0.2">
      <c r="A7778" s="157"/>
      <c r="E7778" s="159"/>
      <c r="F7778" s="159"/>
      <c r="G7778" s="160"/>
      <c r="H7778" s="159"/>
      <c r="I7778" s="159"/>
      <c r="K7778" s="161"/>
      <c r="S7778" s="157"/>
    </row>
    <row r="7779" spans="1:19" s="158" customFormat="1" x14ac:dyDescent="0.2">
      <c r="A7779" s="157"/>
      <c r="E7779" s="159"/>
      <c r="F7779" s="159"/>
      <c r="G7779" s="160"/>
      <c r="H7779" s="159"/>
      <c r="I7779" s="159"/>
      <c r="K7779" s="161"/>
      <c r="S7779" s="157"/>
    </row>
    <row r="7780" spans="1:19" s="158" customFormat="1" x14ac:dyDescent="0.2">
      <c r="A7780" s="157"/>
      <c r="E7780" s="159"/>
      <c r="F7780" s="159"/>
      <c r="G7780" s="160"/>
      <c r="H7780" s="159"/>
      <c r="I7780" s="159"/>
      <c r="K7780" s="161"/>
      <c r="S7780" s="157"/>
    </row>
    <row r="7781" spans="1:19" s="158" customFormat="1" x14ac:dyDescent="0.2">
      <c r="A7781" s="157"/>
      <c r="E7781" s="159"/>
      <c r="F7781" s="159"/>
      <c r="G7781" s="160"/>
      <c r="H7781" s="159"/>
      <c r="I7781" s="159"/>
      <c r="K7781" s="161"/>
      <c r="S7781" s="157"/>
    </row>
    <row r="7782" spans="1:19" s="158" customFormat="1" x14ac:dyDescent="0.2">
      <c r="A7782" s="157"/>
      <c r="E7782" s="159"/>
      <c r="F7782" s="159"/>
      <c r="G7782" s="160"/>
      <c r="H7782" s="159"/>
      <c r="I7782" s="159"/>
      <c r="K7782" s="161"/>
      <c r="S7782" s="157"/>
    </row>
    <row r="7783" spans="1:19" s="158" customFormat="1" x14ac:dyDescent="0.2">
      <c r="A7783" s="157"/>
      <c r="E7783" s="159"/>
      <c r="F7783" s="159"/>
      <c r="G7783" s="160"/>
      <c r="H7783" s="159"/>
      <c r="I7783" s="159"/>
      <c r="K7783" s="161"/>
      <c r="S7783" s="157"/>
    </row>
    <row r="7784" spans="1:19" s="158" customFormat="1" x14ac:dyDescent="0.2">
      <c r="A7784" s="157"/>
      <c r="E7784" s="159"/>
      <c r="F7784" s="159"/>
      <c r="G7784" s="160"/>
      <c r="H7784" s="159"/>
      <c r="I7784" s="159"/>
      <c r="K7784" s="161"/>
      <c r="S7784" s="157"/>
    </row>
    <row r="7785" spans="1:19" s="158" customFormat="1" x14ac:dyDescent="0.2">
      <c r="A7785" s="157"/>
      <c r="E7785" s="159"/>
      <c r="F7785" s="159"/>
      <c r="G7785" s="160"/>
      <c r="H7785" s="159"/>
      <c r="I7785" s="159"/>
      <c r="K7785" s="161"/>
      <c r="S7785" s="157"/>
    </row>
    <row r="7786" spans="1:19" s="158" customFormat="1" x14ac:dyDescent="0.2">
      <c r="A7786" s="157"/>
      <c r="E7786" s="159"/>
      <c r="F7786" s="159"/>
      <c r="G7786" s="160"/>
      <c r="H7786" s="159"/>
      <c r="I7786" s="159"/>
      <c r="K7786" s="161"/>
      <c r="S7786" s="157"/>
    </row>
    <row r="7787" spans="1:19" s="158" customFormat="1" x14ac:dyDescent="0.2">
      <c r="A7787" s="157"/>
      <c r="E7787" s="159"/>
      <c r="F7787" s="159"/>
      <c r="G7787" s="160"/>
      <c r="H7787" s="159"/>
      <c r="I7787" s="159"/>
      <c r="K7787" s="161"/>
      <c r="S7787" s="157"/>
    </row>
    <row r="7788" spans="1:19" s="158" customFormat="1" x14ac:dyDescent="0.2">
      <c r="A7788" s="157"/>
      <c r="E7788" s="159"/>
      <c r="F7788" s="159"/>
      <c r="G7788" s="160"/>
      <c r="H7788" s="159"/>
      <c r="I7788" s="159"/>
      <c r="K7788" s="161"/>
      <c r="S7788" s="157"/>
    </row>
    <row r="7789" spans="1:19" s="158" customFormat="1" x14ac:dyDescent="0.2">
      <c r="A7789" s="157"/>
      <c r="E7789" s="159"/>
      <c r="F7789" s="159"/>
      <c r="G7789" s="160"/>
      <c r="H7789" s="159"/>
      <c r="I7789" s="159"/>
      <c r="K7789" s="161"/>
      <c r="S7789" s="157"/>
    </row>
    <row r="7790" spans="1:19" s="158" customFormat="1" x14ac:dyDescent="0.2">
      <c r="A7790" s="157"/>
      <c r="E7790" s="159"/>
      <c r="F7790" s="159"/>
      <c r="G7790" s="160"/>
      <c r="H7790" s="159"/>
      <c r="I7790" s="159"/>
      <c r="K7790" s="161"/>
      <c r="S7790" s="157"/>
    </row>
    <row r="7791" spans="1:19" s="158" customFormat="1" x14ac:dyDescent="0.2">
      <c r="A7791" s="157"/>
      <c r="E7791" s="159"/>
      <c r="F7791" s="159"/>
      <c r="G7791" s="160"/>
      <c r="H7791" s="159"/>
      <c r="I7791" s="159"/>
      <c r="K7791" s="161"/>
      <c r="S7791" s="157"/>
    </row>
    <row r="7792" spans="1:19" s="158" customFormat="1" x14ac:dyDescent="0.2">
      <c r="A7792" s="157"/>
      <c r="E7792" s="159"/>
      <c r="F7792" s="159"/>
      <c r="G7792" s="160"/>
      <c r="H7792" s="159"/>
      <c r="I7792" s="159"/>
      <c r="K7792" s="161"/>
      <c r="S7792" s="157"/>
    </row>
    <row r="7793" spans="1:19" s="158" customFormat="1" x14ac:dyDescent="0.2">
      <c r="A7793" s="157"/>
      <c r="E7793" s="159"/>
      <c r="F7793" s="159"/>
      <c r="G7793" s="160"/>
      <c r="H7793" s="159"/>
      <c r="I7793" s="159"/>
      <c r="K7793" s="161"/>
      <c r="S7793" s="157"/>
    </row>
    <row r="7794" spans="1:19" s="158" customFormat="1" x14ac:dyDescent="0.2">
      <c r="A7794" s="157"/>
      <c r="E7794" s="159"/>
      <c r="F7794" s="159"/>
      <c r="G7794" s="160"/>
      <c r="H7794" s="159"/>
      <c r="I7794" s="159"/>
      <c r="K7794" s="161"/>
      <c r="S7794" s="157"/>
    </row>
    <row r="7795" spans="1:19" s="158" customFormat="1" x14ac:dyDescent="0.2">
      <c r="A7795" s="157"/>
      <c r="E7795" s="159"/>
      <c r="F7795" s="159"/>
      <c r="G7795" s="160"/>
      <c r="H7795" s="159"/>
      <c r="I7795" s="159"/>
      <c r="K7795" s="161"/>
      <c r="S7795" s="157"/>
    </row>
    <row r="7796" spans="1:19" s="158" customFormat="1" x14ac:dyDescent="0.2">
      <c r="A7796" s="157"/>
      <c r="E7796" s="159"/>
      <c r="F7796" s="159"/>
      <c r="G7796" s="160"/>
      <c r="H7796" s="159"/>
      <c r="I7796" s="159"/>
      <c r="K7796" s="161"/>
      <c r="S7796" s="157"/>
    </row>
    <row r="7797" spans="1:19" s="158" customFormat="1" x14ac:dyDescent="0.2">
      <c r="A7797" s="157"/>
      <c r="E7797" s="159"/>
      <c r="F7797" s="159"/>
      <c r="G7797" s="160"/>
      <c r="H7797" s="159"/>
      <c r="I7797" s="159"/>
      <c r="K7797" s="161"/>
      <c r="S7797" s="157"/>
    </row>
    <row r="7798" spans="1:19" s="158" customFormat="1" x14ac:dyDescent="0.2">
      <c r="A7798" s="157"/>
      <c r="E7798" s="159"/>
      <c r="F7798" s="159"/>
      <c r="G7798" s="160"/>
      <c r="H7798" s="159"/>
      <c r="I7798" s="159"/>
      <c r="K7798" s="161"/>
      <c r="S7798" s="157"/>
    </row>
    <row r="7799" spans="1:19" s="158" customFormat="1" x14ac:dyDescent="0.2">
      <c r="A7799" s="157"/>
      <c r="E7799" s="159"/>
      <c r="F7799" s="159"/>
      <c r="G7799" s="160"/>
      <c r="H7799" s="159"/>
      <c r="I7799" s="159"/>
      <c r="K7799" s="161"/>
      <c r="S7799" s="157"/>
    </row>
    <row r="7800" spans="1:19" s="158" customFormat="1" x14ac:dyDescent="0.2">
      <c r="A7800" s="157"/>
      <c r="E7800" s="159"/>
      <c r="F7800" s="159"/>
      <c r="G7800" s="160"/>
      <c r="H7800" s="159"/>
      <c r="I7800" s="159"/>
      <c r="K7800" s="161"/>
      <c r="S7800" s="157"/>
    </row>
    <row r="7801" spans="1:19" s="158" customFormat="1" x14ac:dyDescent="0.2">
      <c r="A7801" s="157"/>
      <c r="E7801" s="159"/>
      <c r="F7801" s="159"/>
      <c r="G7801" s="160"/>
      <c r="H7801" s="159"/>
      <c r="I7801" s="159"/>
      <c r="K7801" s="161"/>
      <c r="S7801" s="157"/>
    </row>
    <row r="7802" spans="1:19" s="158" customFormat="1" x14ac:dyDescent="0.2">
      <c r="A7802" s="157"/>
      <c r="E7802" s="159"/>
      <c r="F7802" s="159"/>
      <c r="G7802" s="160"/>
      <c r="H7802" s="159"/>
      <c r="I7802" s="159"/>
      <c r="K7802" s="161"/>
      <c r="S7802" s="157"/>
    </row>
    <row r="7803" spans="1:19" s="158" customFormat="1" x14ac:dyDescent="0.2">
      <c r="A7803" s="157"/>
      <c r="E7803" s="159"/>
      <c r="F7803" s="159"/>
      <c r="G7803" s="160"/>
      <c r="H7803" s="159"/>
      <c r="I7803" s="159"/>
      <c r="K7803" s="161"/>
      <c r="S7803" s="157"/>
    </row>
    <row r="7804" spans="1:19" s="158" customFormat="1" x14ac:dyDescent="0.2">
      <c r="A7804" s="157"/>
      <c r="E7804" s="159"/>
      <c r="F7804" s="159"/>
      <c r="G7804" s="160"/>
      <c r="H7804" s="159"/>
      <c r="I7804" s="159"/>
      <c r="K7804" s="161"/>
      <c r="S7804" s="157"/>
    </row>
    <row r="7805" spans="1:19" s="158" customFormat="1" x14ac:dyDescent="0.2">
      <c r="A7805" s="157"/>
      <c r="E7805" s="159"/>
      <c r="F7805" s="159"/>
      <c r="G7805" s="160"/>
      <c r="H7805" s="159"/>
      <c r="I7805" s="159"/>
      <c r="K7805" s="161"/>
      <c r="S7805" s="157"/>
    </row>
    <row r="7806" spans="1:19" s="158" customFormat="1" x14ac:dyDescent="0.2">
      <c r="A7806" s="157"/>
      <c r="E7806" s="159"/>
      <c r="F7806" s="159"/>
      <c r="G7806" s="160"/>
      <c r="H7806" s="159"/>
      <c r="I7806" s="159"/>
      <c r="K7806" s="161"/>
      <c r="S7806" s="157"/>
    </row>
    <row r="7807" spans="1:19" s="158" customFormat="1" x14ac:dyDescent="0.2">
      <c r="A7807" s="157"/>
      <c r="E7807" s="159"/>
      <c r="F7807" s="159"/>
      <c r="G7807" s="160"/>
      <c r="H7807" s="159"/>
      <c r="I7807" s="159"/>
      <c r="K7807" s="161"/>
      <c r="S7807" s="157"/>
    </row>
    <row r="7808" spans="1:19" s="158" customFormat="1" x14ac:dyDescent="0.2">
      <c r="A7808" s="157"/>
      <c r="E7808" s="159"/>
      <c r="F7808" s="159"/>
      <c r="G7808" s="160"/>
      <c r="H7808" s="159"/>
      <c r="I7808" s="159"/>
      <c r="K7808" s="161"/>
      <c r="S7808" s="157"/>
    </row>
    <row r="7809" spans="1:19" s="158" customFormat="1" x14ac:dyDescent="0.2">
      <c r="A7809" s="157"/>
      <c r="E7809" s="159"/>
      <c r="F7809" s="159"/>
      <c r="G7809" s="160"/>
      <c r="H7809" s="159"/>
      <c r="I7809" s="159"/>
      <c r="K7809" s="161"/>
      <c r="S7809" s="157"/>
    </row>
    <row r="7810" spans="1:19" s="158" customFormat="1" x14ac:dyDescent="0.2">
      <c r="A7810" s="157"/>
      <c r="E7810" s="159"/>
      <c r="F7810" s="159"/>
      <c r="G7810" s="160"/>
      <c r="H7810" s="159"/>
      <c r="I7810" s="159"/>
      <c r="K7810" s="161"/>
      <c r="S7810" s="157"/>
    </row>
    <row r="7811" spans="1:19" s="158" customFormat="1" x14ac:dyDescent="0.2">
      <c r="A7811" s="157"/>
      <c r="E7811" s="159"/>
      <c r="F7811" s="159"/>
      <c r="G7811" s="160"/>
      <c r="H7811" s="159"/>
      <c r="I7811" s="159"/>
      <c r="K7811" s="161"/>
      <c r="S7811" s="157"/>
    </row>
    <row r="7812" spans="1:19" s="158" customFormat="1" x14ac:dyDescent="0.2">
      <c r="A7812" s="157"/>
      <c r="E7812" s="159"/>
      <c r="F7812" s="159"/>
      <c r="G7812" s="160"/>
      <c r="H7812" s="159"/>
      <c r="I7812" s="159"/>
      <c r="K7812" s="161"/>
      <c r="S7812" s="157"/>
    </row>
    <row r="7813" spans="1:19" s="158" customFormat="1" x14ac:dyDescent="0.2">
      <c r="A7813" s="157"/>
      <c r="E7813" s="159"/>
      <c r="F7813" s="159"/>
      <c r="G7813" s="160"/>
      <c r="H7813" s="159"/>
      <c r="I7813" s="159"/>
      <c r="K7813" s="161"/>
      <c r="S7813" s="157"/>
    </row>
    <row r="7814" spans="1:19" s="158" customFormat="1" x14ac:dyDescent="0.2">
      <c r="A7814" s="157"/>
      <c r="E7814" s="159"/>
      <c r="F7814" s="159"/>
      <c r="G7814" s="160"/>
      <c r="H7814" s="159"/>
      <c r="I7814" s="159"/>
      <c r="K7814" s="161"/>
      <c r="S7814" s="157"/>
    </row>
    <row r="7815" spans="1:19" s="158" customFormat="1" x14ac:dyDescent="0.2">
      <c r="A7815" s="157"/>
      <c r="E7815" s="159"/>
      <c r="F7815" s="159"/>
      <c r="G7815" s="160"/>
      <c r="H7815" s="159"/>
      <c r="I7815" s="159"/>
      <c r="K7815" s="161"/>
      <c r="S7815" s="157"/>
    </row>
    <row r="7816" spans="1:19" s="158" customFormat="1" x14ac:dyDescent="0.2">
      <c r="A7816" s="157"/>
      <c r="E7816" s="159"/>
      <c r="F7816" s="159"/>
      <c r="G7816" s="160"/>
      <c r="H7816" s="159"/>
      <c r="I7816" s="159"/>
      <c r="K7816" s="161"/>
      <c r="S7816" s="157"/>
    </row>
    <row r="7817" spans="1:19" s="158" customFormat="1" x14ac:dyDescent="0.2">
      <c r="A7817" s="157"/>
      <c r="E7817" s="159"/>
      <c r="F7817" s="159"/>
      <c r="G7817" s="160"/>
      <c r="H7817" s="159"/>
      <c r="I7817" s="159"/>
      <c r="K7817" s="161"/>
      <c r="S7817" s="157"/>
    </row>
    <row r="7818" spans="1:19" s="158" customFormat="1" x14ac:dyDescent="0.2">
      <c r="A7818" s="157"/>
      <c r="E7818" s="159"/>
      <c r="F7818" s="159"/>
      <c r="G7818" s="160"/>
      <c r="H7818" s="159"/>
      <c r="I7818" s="159"/>
      <c r="K7818" s="161"/>
      <c r="S7818" s="157"/>
    </row>
    <row r="7819" spans="1:19" s="158" customFormat="1" x14ac:dyDescent="0.2">
      <c r="A7819" s="157"/>
      <c r="E7819" s="159"/>
      <c r="F7819" s="159"/>
      <c r="G7819" s="160"/>
      <c r="H7819" s="159"/>
      <c r="I7819" s="159"/>
      <c r="K7819" s="161"/>
      <c r="S7819" s="157"/>
    </row>
    <row r="7820" spans="1:19" s="158" customFormat="1" x14ac:dyDescent="0.2">
      <c r="A7820" s="157"/>
      <c r="E7820" s="159"/>
      <c r="F7820" s="159"/>
      <c r="G7820" s="160"/>
      <c r="H7820" s="159"/>
      <c r="I7820" s="159"/>
      <c r="K7820" s="161"/>
      <c r="S7820" s="157"/>
    </row>
    <row r="7821" spans="1:19" s="158" customFormat="1" x14ac:dyDescent="0.2">
      <c r="A7821" s="157"/>
      <c r="E7821" s="159"/>
      <c r="F7821" s="159"/>
      <c r="G7821" s="160"/>
      <c r="H7821" s="159"/>
      <c r="I7821" s="159"/>
      <c r="K7821" s="161"/>
      <c r="S7821" s="157"/>
    </row>
    <row r="7822" spans="1:19" s="158" customFormat="1" x14ac:dyDescent="0.2">
      <c r="A7822" s="157"/>
      <c r="E7822" s="159"/>
      <c r="F7822" s="159"/>
      <c r="G7822" s="160"/>
      <c r="H7822" s="159"/>
      <c r="I7822" s="159"/>
      <c r="K7822" s="161"/>
      <c r="S7822" s="157"/>
    </row>
    <row r="7823" spans="1:19" s="158" customFormat="1" x14ac:dyDescent="0.2">
      <c r="A7823" s="157"/>
      <c r="E7823" s="159"/>
      <c r="F7823" s="159"/>
      <c r="G7823" s="160"/>
      <c r="H7823" s="159"/>
      <c r="I7823" s="159"/>
      <c r="K7823" s="161"/>
      <c r="S7823" s="157"/>
    </row>
    <row r="7824" spans="1:19" s="158" customFormat="1" x14ac:dyDescent="0.2">
      <c r="A7824" s="157"/>
      <c r="E7824" s="159"/>
      <c r="F7824" s="159"/>
      <c r="G7824" s="160"/>
      <c r="H7824" s="159"/>
      <c r="I7824" s="159"/>
      <c r="K7824" s="161"/>
      <c r="S7824" s="157"/>
    </row>
    <row r="7825" spans="1:19" s="158" customFormat="1" x14ac:dyDescent="0.2">
      <c r="A7825" s="157"/>
      <c r="E7825" s="159"/>
      <c r="F7825" s="159"/>
      <c r="G7825" s="160"/>
      <c r="H7825" s="159"/>
      <c r="I7825" s="159"/>
      <c r="K7825" s="161"/>
      <c r="S7825" s="157"/>
    </row>
    <row r="7826" spans="1:19" s="158" customFormat="1" x14ac:dyDescent="0.2">
      <c r="A7826" s="157"/>
      <c r="E7826" s="159"/>
      <c r="F7826" s="159"/>
      <c r="G7826" s="160"/>
      <c r="H7826" s="159"/>
      <c r="I7826" s="159"/>
      <c r="K7826" s="161"/>
      <c r="S7826" s="157"/>
    </row>
    <row r="7827" spans="1:19" s="158" customFormat="1" x14ac:dyDescent="0.2">
      <c r="A7827" s="157"/>
      <c r="E7827" s="159"/>
      <c r="F7827" s="159"/>
      <c r="G7827" s="160"/>
      <c r="H7827" s="159"/>
      <c r="I7827" s="159"/>
      <c r="K7827" s="161"/>
      <c r="S7827" s="157"/>
    </row>
    <row r="7828" spans="1:19" s="158" customFormat="1" x14ac:dyDescent="0.2">
      <c r="A7828" s="157"/>
      <c r="E7828" s="159"/>
      <c r="F7828" s="159"/>
      <c r="G7828" s="160"/>
      <c r="H7828" s="159"/>
      <c r="I7828" s="159"/>
      <c r="K7828" s="161"/>
      <c r="S7828" s="157"/>
    </row>
    <row r="7829" spans="1:19" s="158" customFormat="1" x14ac:dyDescent="0.2">
      <c r="A7829" s="157"/>
      <c r="E7829" s="159"/>
      <c r="F7829" s="159"/>
      <c r="G7829" s="160"/>
      <c r="H7829" s="159"/>
      <c r="I7829" s="159"/>
      <c r="K7829" s="161"/>
      <c r="S7829" s="157"/>
    </row>
    <row r="7830" spans="1:19" s="158" customFormat="1" x14ac:dyDescent="0.2">
      <c r="A7830" s="157"/>
      <c r="E7830" s="159"/>
      <c r="F7830" s="159"/>
      <c r="G7830" s="160"/>
      <c r="H7830" s="159"/>
      <c r="I7830" s="159"/>
      <c r="K7830" s="161"/>
      <c r="S7830" s="157"/>
    </row>
    <row r="7831" spans="1:19" s="158" customFormat="1" x14ac:dyDescent="0.2">
      <c r="A7831" s="157"/>
      <c r="E7831" s="159"/>
      <c r="F7831" s="159"/>
      <c r="G7831" s="160"/>
      <c r="H7831" s="159"/>
      <c r="I7831" s="159"/>
      <c r="K7831" s="161"/>
      <c r="S7831" s="157"/>
    </row>
    <row r="7832" spans="1:19" s="158" customFormat="1" x14ac:dyDescent="0.2">
      <c r="A7832" s="157"/>
      <c r="E7832" s="159"/>
      <c r="F7832" s="159"/>
      <c r="G7832" s="160"/>
      <c r="H7832" s="159"/>
      <c r="I7832" s="159"/>
      <c r="K7832" s="161"/>
      <c r="S7832" s="157"/>
    </row>
    <row r="7833" spans="1:19" s="158" customFormat="1" x14ac:dyDescent="0.2">
      <c r="A7833" s="157"/>
      <c r="E7833" s="159"/>
      <c r="F7833" s="159"/>
      <c r="G7833" s="160"/>
      <c r="H7833" s="159"/>
      <c r="I7833" s="159"/>
      <c r="K7833" s="161"/>
      <c r="S7833" s="157"/>
    </row>
    <row r="7834" spans="1:19" s="158" customFormat="1" x14ac:dyDescent="0.2">
      <c r="A7834" s="157"/>
      <c r="E7834" s="159"/>
      <c r="F7834" s="159"/>
      <c r="G7834" s="160"/>
      <c r="H7834" s="159"/>
      <c r="I7834" s="159"/>
      <c r="K7834" s="161"/>
      <c r="S7834" s="157"/>
    </row>
    <row r="7835" spans="1:19" s="158" customFormat="1" x14ac:dyDescent="0.2">
      <c r="A7835" s="157"/>
      <c r="E7835" s="159"/>
      <c r="F7835" s="159"/>
      <c r="G7835" s="160"/>
      <c r="H7835" s="159"/>
      <c r="I7835" s="159"/>
      <c r="K7835" s="161"/>
      <c r="S7835" s="157"/>
    </row>
    <row r="7836" spans="1:19" s="158" customFormat="1" x14ac:dyDescent="0.2">
      <c r="A7836" s="157"/>
      <c r="E7836" s="159"/>
      <c r="F7836" s="159"/>
      <c r="G7836" s="160"/>
      <c r="H7836" s="159"/>
      <c r="I7836" s="159"/>
      <c r="K7836" s="161"/>
      <c r="S7836" s="157"/>
    </row>
    <row r="7837" spans="1:19" s="158" customFormat="1" x14ac:dyDescent="0.2">
      <c r="A7837" s="157"/>
      <c r="E7837" s="159"/>
      <c r="F7837" s="159"/>
      <c r="G7837" s="160"/>
      <c r="H7837" s="159"/>
      <c r="I7837" s="159"/>
      <c r="K7837" s="161"/>
      <c r="S7837" s="157"/>
    </row>
    <row r="7838" spans="1:19" s="158" customFormat="1" x14ac:dyDescent="0.2">
      <c r="A7838" s="157"/>
      <c r="E7838" s="159"/>
      <c r="F7838" s="159"/>
      <c r="G7838" s="160"/>
      <c r="H7838" s="159"/>
      <c r="I7838" s="159"/>
      <c r="K7838" s="161"/>
      <c r="S7838" s="157"/>
    </row>
    <row r="7839" spans="1:19" s="158" customFormat="1" x14ac:dyDescent="0.2">
      <c r="A7839" s="157"/>
      <c r="E7839" s="159"/>
      <c r="F7839" s="159"/>
      <c r="G7839" s="160"/>
      <c r="H7839" s="159"/>
      <c r="I7839" s="159"/>
      <c r="K7839" s="161"/>
      <c r="S7839" s="157"/>
    </row>
    <row r="7840" spans="1:19" s="158" customFormat="1" x14ac:dyDescent="0.2">
      <c r="A7840" s="157"/>
      <c r="E7840" s="159"/>
      <c r="F7840" s="159"/>
      <c r="G7840" s="160"/>
      <c r="H7840" s="159"/>
      <c r="I7840" s="159"/>
      <c r="K7840" s="161"/>
      <c r="S7840" s="157"/>
    </row>
    <row r="7841" spans="1:19" s="158" customFormat="1" x14ac:dyDescent="0.2">
      <c r="A7841" s="157"/>
      <c r="E7841" s="159"/>
      <c r="F7841" s="159"/>
      <c r="G7841" s="160"/>
      <c r="H7841" s="159"/>
      <c r="I7841" s="159"/>
      <c r="K7841" s="161"/>
      <c r="S7841" s="157"/>
    </row>
    <row r="7842" spans="1:19" s="158" customFormat="1" x14ac:dyDescent="0.2">
      <c r="A7842" s="157"/>
      <c r="E7842" s="159"/>
      <c r="F7842" s="159"/>
      <c r="G7842" s="160"/>
      <c r="H7842" s="159"/>
      <c r="I7842" s="159"/>
      <c r="K7842" s="161"/>
      <c r="S7842" s="157"/>
    </row>
    <row r="7843" spans="1:19" s="158" customFormat="1" x14ac:dyDescent="0.2">
      <c r="A7843" s="157"/>
      <c r="E7843" s="159"/>
      <c r="F7843" s="159"/>
      <c r="G7843" s="160"/>
      <c r="H7843" s="159"/>
      <c r="I7843" s="159"/>
      <c r="K7843" s="161"/>
      <c r="S7843" s="157"/>
    </row>
    <row r="7844" spans="1:19" s="158" customFormat="1" x14ac:dyDescent="0.2">
      <c r="A7844" s="157"/>
      <c r="E7844" s="159"/>
      <c r="F7844" s="159"/>
      <c r="G7844" s="160"/>
      <c r="H7844" s="159"/>
      <c r="I7844" s="159"/>
      <c r="K7844" s="161"/>
      <c r="S7844" s="157"/>
    </row>
    <row r="7845" spans="1:19" s="158" customFormat="1" x14ac:dyDescent="0.2">
      <c r="A7845" s="157"/>
      <c r="E7845" s="159"/>
      <c r="F7845" s="159"/>
      <c r="G7845" s="160"/>
      <c r="H7845" s="159"/>
      <c r="I7845" s="159"/>
      <c r="K7845" s="161"/>
      <c r="S7845" s="157"/>
    </row>
    <row r="7846" spans="1:19" s="158" customFormat="1" x14ac:dyDescent="0.2">
      <c r="A7846" s="157"/>
      <c r="E7846" s="159"/>
      <c r="F7846" s="159"/>
      <c r="G7846" s="160"/>
      <c r="H7846" s="159"/>
      <c r="I7846" s="159"/>
      <c r="K7846" s="161"/>
      <c r="S7846" s="157"/>
    </row>
    <row r="7847" spans="1:19" s="158" customFormat="1" x14ac:dyDescent="0.2">
      <c r="A7847" s="157"/>
      <c r="E7847" s="159"/>
      <c r="F7847" s="159"/>
      <c r="G7847" s="160"/>
      <c r="H7847" s="159"/>
      <c r="I7847" s="159"/>
      <c r="K7847" s="161"/>
      <c r="S7847" s="157"/>
    </row>
    <row r="7848" spans="1:19" s="158" customFormat="1" x14ac:dyDescent="0.2">
      <c r="A7848" s="157"/>
      <c r="E7848" s="159"/>
      <c r="F7848" s="159"/>
      <c r="G7848" s="160"/>
      <c r="H7848" s="159"/>
      <c r="I7848" s="159"/>
      <c r="K7848" s="161"/>
      <c r="S7848" s="157"/>
    </row>
    <row r="7849" spans="1:19" s="158" customFormat="1" x14ac:dyDescent="0.2">
      <c r="A7849" s="157"/>
      <c r="E7849" s="159"/>
      <c r="F7849" s="159"/>
      <c r="G7849" s="160"/>
      <c r="H7849" s="159"/>
      <c r="I7849" s="159"/>
      <c r="K7849" s="161"/>
      <c r="S7849" s="157"/>
    </row>
    <row r="7850" spans="1:19" s="158" customFormat="1" x14ac:dyDescent="0.2">
      <c r="A7850" s="157"/>
      <c r="E7850" s="159"/>
      <c r="F7850" s="159"/>
      <c r="G7850" s="160"/>
      <c r="H7850" s="159"/>
      <c r="I7850" s="159"/>
      <c r="K7850" s="161"/>
      <c r="S7850" s="157"/>
    </row>
    <row r="7851" spans="1:19" s="158" customFormat="1" x14ac:dyDescent="0.2">
      <c r="A7851" s="157"/>
      <c r="E7851" s="159"/>
      <c r="F7851" s="159"/>
      <c r="G7851" s="160"/>
      <c r="H7851" s="159"/>
      <c r="I7851" s="159"/>
      <c r="K7851" s="161"/>
      <c r="S7851" s="157"/>
    </row>
    <row r="7852" spans="1:19" s="158" customFormat="1" x14ac:dyDescent="0.2">
      <c r="A7852" s="157"/>
      <c r="E7852" s="159"/>
      <c r="F7852" s="159"/>
      <c r="G7852" s="160"/>
      <c r="H7852" s="159"/>
      <c r="I7852" s="159"/>
      <c r="K7852" s="161"/>
      <c r="S7852" s="157"/>
    </row>
    <row r="7853" spans="1:19" s="158" customFormat="1" x14ac:dyDescent="0.2">
      <c r="A7853" s="157"/>
      <c r="E7853" s="159"/>
      <c r="F7853" s="159"/>
      <c r="G7853" s="160"/>
      <c r="H7853" s="159"/>
      <c r="I7853" s="159"/>
      <c r="K7853" s="161"/>
      <c r="S7853" s="157"/>
    </row>
    <row r="7854" spans="1:19" s="158" customFormat="1" x14ac:dyDescent="0.2">
      <c r="A7854" s="157"/>
      <c r="E7854" s="159"/>
      <c r="F7854" s="159"/>
      <c r="G7854" s="160"/>
      <c r="H7854" s="159"/>
      <c r="I7854" s="159"/>
      <c r="K7854" s="161"/>
      <c r="S7854" s="157"/>
    </row>
    <row r="7855" spans="1:19" s="158" customFormat="1" x14ac:dyDescent="0.2">
      <c r="A7855" s="157"/>
      <c r="E7855" s="159"/>
      <c r="F7855" s="159"/>
      <c r="G7855" s="160"/>
      <c r="H7855" s="159"/>
      <c r="I7855" s="159"/>
      <c r="K7855" s="161"/>
      <c r="S7855" s="157"/>
    </row>
    <row r="7856" spans="1:19" s="158" customFormat="1" x14ac:dyDescent="0.2">
      <c r="A7856" s="157"/>
      <c r="E7856" s="159"/>
      <c r="F7856" s="159"/>
      <c r="G7856" s="160"/>
      <c r="H7856" s="159"/>
      <c r="I7856" s="159"/>
      <c r="K7856" s="161"/>
      <c r="S7856" s="157"/>
    </row>
    <row r="7857" spans="1:19" s="158" customFormat="1" x14ac:dyDescent="0.2">
      <c r="A7857" s="157"/>
      <c r="E7857" s="159"/>
      <c r="F7857" s="159"/>
      <c r="G7857" s="160"/>
      <c r="H7857" s="159"/>
      <c r="I7857" s="159"/>
      <c r="K7857" s="161"/>
      <c r="S7857" s="157"/>
    </row>
    <row r="7858" spans="1:19" s="158" customFormat="1" x14ac:dyDescent="0.2">
      <c r="A7858" s="157"/>
      <c r="E7858" s="159"/>
      <c r="F7858" s="159"/>
      <c r="G7858" s="160"/>
      <c r="H7858" s="159"/>
      <c r="I7858" s="159"/>
      <c r="K7858" s="161"/>
      <c r="S7858" s="157"/>
    </row>
    <row r="7859" spans="1:19" s="158" customFormat="1" x14ac:dyDescent="0.2">
      <c r="A7859" s="157"/>
      <c r="E7859" s="159"/>
      <c r="F7859" s="159"/>
      <c r="G7859" s="160"/>
      <c r="H7859" s="159"/>
      <c r="I7859" s="159"/>
      <c r="K7859" s="161"/>
      <c r="S7859" s="157"/>
    </row>
    <row r="7860" spans="1:19" s="158" customFormat="1" x14ac:dyDescent="0.2">
      <c r="A7860" s="157"/>
      <c r="E7860" s="159"/>
      <c r="F7860" s="159"/>
      <c r="G7860" s="160"/>
      <c r="H7860" s="159"/>
      <c r="I7860" s="159"/>
      <c r="K7860" s="161"/>
      <c r="S7860" s="157"/>
    </row>
    <row r="7861" spans="1:19" s="158" customFormat="1" x14ac:dyDescent="0.2">
      <c r="A7861" s="157"/>
      <c r="E7861" s="159"/>
      <c r="F7861" s="159"/>
      <c r="G7861" s="160"/>
      <c r="H7861" s="159"/>
      <c r="I7861" s="159"/>
      <c r="K7861" s="161"/>
      <c r="S7861" s="157"/>
    </row>
    <row r="7862" spans="1:19" s="158" customFormat="1" x14ac:dyDescent="0.2">
      <c r="A7862" s="157"/>
      <c r="E7862" s="159"/>
      <c r="F7862" s="159"/>
      <c r="G7862" s="160"/>
      <c r="H7862" s="159"/>
      <c r="I7862" s="159"/>
      <c r="K7862" s="161"/>
      <c r="S7862" s="157"/>
    </row>
    <row r="7863" spans="1:19" s="158" customFormat="1" x14ac:dyDescent="0.2">
      <c r="A7863" s="157"/>
      <c r="E7863" s="159"/>
      <c r="F7863" s="159"/>
      <c r="G7863" s="160"/>
      <c r="H7863" s="159"/>
      <c r="I7863" s="159"/>
      <c r="K7863" s="161"/>
      <c r="S7863" s="157"/>
    </row>
    <row r="7864" spans="1:19" s="158" customFormat="1" x14ac:dyDescent="0.2">
      <c r="A7864" s="157"/>
      <c r="E7864" s="159"/>
      <c r="F7864" s="159"/>
      <c r="G7864" s="160"/>
      <c r="H7864" s="159"/>
      <c r="I7864" s="159"/>
      <c r="K7864" s="161"/>
      <c r="S7864" s="157"/>
    </row>
    <row r="7865" spans="1:19" s="158" customFormat="1" x14ac:dyDescent="0.2">
      <c r="A7865" s="157"/>
      <c r="E7865" s="159"/>
      <c r="F7865" s="159"/>
      <c r="G7865" s="160"/>
      <c r="H7865" s="159"/>
      <c r="I7865" s="159"/>
      <c r="K7865" s="161"/>
      <c r="S7865" s="157"/>
    </row>
    <row r="7866" spans="1:19" s="158" customFormat="1" x14ac:dyDescent="0.2">
      <c r="A7866" s="157"/>
      <c r="E7866" s="159"/>
      <c r="F7866" s="159"/>
      <c r="G7866" s="160"/>
      <c r="H7866" s="159"/>
      <c r="I7866" s="159"/>
      <c r="K7866" s="161"/>
      <c r="S7866" s="157"/>
    </row>
    <row r="7867" spans="1:19" s="158" customFormat="1" x14ac:dyDescent="0.2">
      <c r="A7867" s="157"/>
      <c r="E7867" s="159"/>
      <c r="F7867" s="159"/>
      <c r="G7867" s="160"/>
      <c r="H7867" s="159"/>
      <c r="I7867" s="159"/>
      <c r="K7867" s="161"/>
      <c r="S7867" s="157"/>
    </row>
    <row r="7868" spans="1:19" s="158" customFormat="1" x14ac:dyDescent="0.2">
      <c r="A7868" s="157"/>
      <c r="E7868" s="159"/>
      <c r="F7868" s="159"/>
      <c r="G7868" s="160"/>
      <c r="H7868" s="159"/>
      <c r="I7868" s="159"/>
      <c r="K7868" s="161"/>
      <c r="S7868" s="157"/>
    </row>
    <row r="7869" spans="1:19" s="158" customFormat="1" x14ac:dyDescent="0.2">
      <c r="A7869" s="157"/>
      <c r="E7869" s="159"/>
      <c r="F7869" s="159"/>
      <c r="G7869" s="160"/>
      <c r="H7869" s="159"/>
      <c r="I7869" s="159"/>
      <c r="K7869" s="161"/>
      <c r="S7869" s="157"/>
    </row>
    <row r="7870" spans="1:19" s="158" customFormat="1" x14ac:dyDescent="0.2">
      <c r="A7870" s="157"/>
      <c r="E7870" s="159"/>
      <c r="F7870" s="159"/>
      <c r="G7870" s="160"/>
      <c r="H7870" s="159"/>
      <c r="I7870" s="159"/>
      <c r="K7870" s="161"/>
      <c r="S7870" s="157"/>
    </row>
    <row r="7871" spans="1:19" s="158" customFormat="1" x14ac:dyDescent="0.2">
      <c r="A7871" s="157"/>
      <c r="E7871" s="159"/>
      <c r="F7871" s="159"/>
      <c r="G7871" s="160"/>
      <c r="H7871" s="159"/>
      <c r="I7871" s="159"/>
      <c r="K7871" s="161"/>
      <c r="S7871" s="157"/>
    </row>
    <row r="7872" spans="1:19" s="158" customFormat="1" x14ac:dyDescent="0.2">
      <c r="A7872" s="157"/>
      <c r="E7872" s="159"/>
      <c r="F7872" s="159"/>
      <c r="G7872" s="160"/>
      <c r="H7872" s="159"/>
      <c r="I7872" s="159"/>
      <c r="K7872" s="161"/>
      <c r="S7872" s="157"/>
    </row>
    <row r="7873" spans="1:19" s="158" customFormat="1" x14ac:dyDescent="0.2">
      <c r="A7873" s="157"/>
      <c r="E7873" s="159"/>
      <c r="F7873" s="159"/>
      <c r="G7873" s="160"/>
      <c r="H7873" s="159"/>
      <c r="I7873" s="159"/>
      <c r="K7873" s="161"/>
      <c r="S7873" s="157"/>
    </row>
    <row r="7874" spans="1:19" s="158" customFormat="1" x14ac:dyDescent="0.2">
      <c r="A7874" s="157"/>
      <c r="E7874" s="159"/>
      <c r="F7874" s="159"/>
      <c r="G7874" s="160"/>
      <c r="H7874" s="159"/>
      <c r="I7874" s="159"/>
      <c r="K7874" s="161"/>
      <c r="S7874" s="157"/>
    </row>
    <row r="7875" spans="1:19" s="158" customFormat="1" x14ac:dyDescent="0.2">
      <c r="A7875" s="157"/>
      <c r="E7875" s="159"/>
      <c r="F7875" s="159"/>
      <c r="G7875" s="160"/>
      <c r="H7875" s="159"/>
      <c r="I7875" s="159"/>
      <c r="K7875" s="161"/>
      <c r="S7875" s="157"/>
    </row>
    <row r="7876" spans="1:19" s="158" customFormat="1" x14ac:dyDescent="0.2">
      <c r="A7876" s="157"/>
      <c r="E7876" s="159"/>
      <c r="F7876" s="159"/>
      <c r="G7876" s="160"/>
      <c r="H7876" s="159"/>
      <c r="I7876" s="159"/>
      <c r="K7876" s="161"/>
      <c r="S7876" s="157"/>
    </row>
    <row r="7877" spans="1:19" s="158" customFormat="1" x14ac:dyDescent="0.2">
      <c r="A7877" s="157"/>
      <c r="E7877" s="159"/>
      <c r="F7877" s="159"/>
      <c r="G7877" s="160"/>
      <c r="H7877" s="159"/>
      <c r="I7877" s="159"/>
      <c r="K7877" s="161"/>
      <c r="S7877" s="157"/>
    </row>
    <row r="7878" spans="1:19" s="158" customFormat="1" x14ac:dyDescent="0.2">
      <c r="A7878" s="157"/>
      <c r="E7878" s="159"/>
      <c r="F7878" s="159"/>
      <c r="G7878" s="160"/>
      <c r="H7878" s="159"/>
      <c r="I7878" s="159"/>
      <c r="K7878" s="161"/>
      <c r="S7878" s="157"/>
    </row>
    <row r="7879" spans="1:19" s="158" customFormat="1" x14ac:dyDescent="0.2">
      <c r="A7879" s="157"/>
      <c r="E7879" s="159"/>
      <c r="F7879" s="159"/>
      <c r="G7879" s="160"/>
      <c r="H7879" s="159"/>
      <c r="I7879" s="159"/>
      <c r="K7879" s="161"/>
      <c r="S7879" s="157"/>
    </row>
    <row r="7880" spans="1:19" s="158" customFormat="1" x14ac:dyDescent="0.2">
      <c r="A7880" s="157"/>
      <c r="E7880" s="159"/>
      <c r="F7880" s="159"/>
      <c r="G7880" s="160"/>
      <c r="H7880" s="159"/>
      <c r="I7880" s="159"/>
      <c r="K7880" s="161"/>
      <c r="S7880" s="157"/>
    </row>
    <row r="7881" spans="1:19" s="158" customFormat="1" x14ac:dyDescent="0.2">
      <c r="A7881" s="157"/>
      <c r="E7881" s="159"/>
      <c r="F7881" s="159"/>
      <c r="G7881" s="160"/>
      <c r="H7881" s="159"/>
      <c r="I7881" s="159"/>
      <c r="K7881" s="161"/>
      <c r="S7881" s="157"/>
    </row>
    <row r="7882" spans="1:19" s="158" customFormat="1" x14ac:dyDescent="0.2">
      <c r="A7882" s="157"/>
      <c r="E7882" s="159"/>
      <c r="F7882" s="159"/>
      <c r="G7882" s="160"/>
      <c r="H7882" s="159"/>
      <c r="I7882" s="159"/>
      <c r="K7882" s="161"/>
      <c r="S7882" s="157"/>
    </row>
    <row r="7883" spans="1:19" s="158" customFormat="1" x14ac:dyDescent="0.2">
      <c r="A7883" s="157"/>
      <c r="E7883" s="159"/>
      <c r="F7883" s="159"/>
      <c r="G7883" s="160"/>
      <c r="H7883" s="159"/>
      <c r="I7883" s="159"/>
      <c r="K7883" s="161"/>
      <c r="S7883" s="157"/>
    </row>
    <row r="7884" spans="1:19" s="158" customFormat="1" x14ac:dyDescent="0.2">
      <c r="A7884" s="157"/>
      <c r="E7884" s="159"/>
      <c r="F7884" s="159"/>
      <c r="G7884" s="160"/>
      <c r="H7884" s="159"/>
      <c r="I7884" s="159"/>
      <c r="K7884" s="161"/>
      <c r="S7884" s="157"/>
    </row>
    <row r="7885" spans="1:19" s="158" customFormat="1" x14ac:dyDescent="0.2">
      <c r="A7885" s="157"/>
      <c r="E7885" s="159"/>
      <c r="F7885" s="159"/>
      <c r="G7885" s="160"/>
      <c r="H7885" s="159"/>
      <c r="I7885" s="159"/>
      <c r="K7885" s="161"/>
      <c r="S7885" s="157"/>
    </row>
    <row r="7886" spans="1:19" s="158" customFormat="1" x14ac:dyDescent="0.2">
      <c r="A7886" s="157"/>
      <c r="E7886" s="159"/>
      <c r="F7886" s="159"/>
      <c r="G7886" s="160"/>
      <c r="H7886" s="159"/>
      <c r="I7886" s="159"/>
      <c r="K7886" s="161"/>
      <c r="S7886" s="157"/>
    </row>
    <row r="7887" spans="1:19" s="158" customFormat="1" x14ac:dyDescent="0.2">
      <c r="A7887" s="157"/>
      <c r="E7887" s="159"/>
      <c r="F7887" s="159"/>
      <c r="G7887" s="160"/>
      <c r="H7887" s="159"/>
      <c r="I7887" s="159"/>
      <c r="K7887" s="161"/>
      <c r="S7887" s="157"/>
    </row>
    <row r="7888" spans="1:19" s="158" customFormat="1" x14ac:dyDescent="0.2">
      <c r="A7888" s="157"/>
      <c r="E7888" s="159"/>
      <c r="F7888" s="159"/>
      <c r="G7888" s="160"/>
      <c r="H7888" s="159"/>
      <c r="I7888" s="159"/>
      <c r="K7888" s="161"/>
      <c r="S7888" s="157"/>
    </row>
    <row r="7889" spans="1:19" s="158" customFormat="1" x14ac:dyDescent="0.2">
      <c r="A7889" s="157"/>
      <c r="E7889" s="159"/>
      <c r="F7889" s="159"/>
      <c r="G7889" s="160"/>
      <c r="H7889" s="159"/>
      <c r="I7889" s="159"/>
      <c r="K7889" s="161"/>
      <c r="S7889" s="157"/>
    </row>
    <row r="7890" spans="1:19" s="158" customFormat="1" x14ac:dyDescent="0.2">
      <c r="A7890" s="157"/>
      <c r="E7890" s="159"/>
      <c r="F7890" s="159"/>
      <c r="G7890" s="160"/>
      <c r="H7890" s="159"/>
      <c r="I7890" s="159"/>
      <c r="K7890" s="161"/>
      <c r="S7890" s="157"/>
    </row>
    <row r="7891" spans="1:19" s="158" customFormat="1" x14ac:dyDescent="0.2">
      <c r="A7891" s="157"/>
      <c r="E7891" s="159"/>
      <c r="F7891" s="159"/>
      <c r="G7891" s="160"/>
      <c r="H7891" s="159"/>
      <c r="I7891" s="159"/>
      <c r="K7891" s="161"/>
      <c r="S7891" s="157"/>
    </row>
    <row r="7892" spans="1:19" s="158" customFormat="1" x14ac:dyDescent="0.2">
      <c r="A7892" s="157"/>
      <c r="E7892" s="159"/>
      <c r="F7892" s="159"/>
      <c r="G7892" s="160"/>
      <c r="H7892" s="159"/>
      <c r="I7892" s="159"/>
      <c r="K7892" s="161"/>
      <c r="S7892" s="157"/>
    </row>
    <row r="7893" spans="1:19" s="158" customFormat="1" x14ac:dyDescent="0.2">
      <c r="A7893" s="157"/>
      <c r="E7893" s="159"/>
      <c r="F7893" s="159"/>
      <c r="G7893" s="160"/>
      <c r="H7893" s="159"/>
      <c r="I7893" s="159"/>
      <c r="K7893" s="161"/>
      <c r="S7893" s="157"/>
    </row>
    <row r="7894" spans="1:19" s="158" customFormat="1" x14ac:dyDescent="0.2">
      <c r="A7894" s="157"/>
      <c r="E7894" s="159"/>
      <c r="F7894" s="159"/>
      <c r="G7894" s="160"/>
      <c r="H7894" s="159"/>
      <c r="I7894" s="159"/>
      <c r="K7894" s="161"/>
      <c r="S7894" s="157"/>
    </row>
    <row r="7895" spans="1:19" s="158" customFormat="1" x14ac:dyDescent="0.2">
      <c r="A7895" s="157"/>
      <c r="E7895" s="159"/>
      <c r="F7895" s="159"/>
      <c r="G7895" s="160"/>
      <c r="H7895" s="159"/>
      <c r="I7895" s="159"/>
      <c r="K7895" s="161"/>
      <c r="S7895" s="157"/>
    </row>
    <row r="7896" spans="1:19" s="158" customFormat="1" x14ac:dyDescent="0.2">
      <c r="A7896" s="157"/>
      <c r="E7896" s="159"/>
      <c r="F7896" s="159"/>
      <c r="G7896" s="160"/>
      <c r="H7896" s="159"/>
      <c r="I7896" s="159"/>
      <c r="K7896" s="161"/>
      <c r="S7896" s="157"/>
    </row>
    <row r="7897" spans="1:19" s="158" customFormat="1" x14ac:dyDescent="0.2">
      <c r="A7897" s="157"/>
      <c r="E7897" s="159"/>
      <c r="F7897" s="159"/>
      <c r="G7897" s="160"/>
      <c r="H7897" s="159"/>
      <c r="I7897" s="159"/>
      <c r="K7897" s="161"/>
      <c r="S7897" s="157"/>
    </row>
    <row r="7898" spans="1:19" s="158" customFormat="1" x14ac:dyDescent="0.2">
      <c r="A7898" s="157"/>
      <c r="E7898" s="159"/>
      <c r="F7898" s="159"/>
      <c r="G7898" s="160"/>
      <c r="H7898" s="159"/>
      <c r="I7898" s="159"/>
      <c r="K7898" s="161"/>
      <c r="S7898" s="157"/>
    </row>
    <row r="7899" spans="1:19" s="158" customFormat="1" x14ac:dyDescent="0.2">
      <c r="A7899" s="157"/>
      <c r="E7899" s="159"/>
      <c r="F7899" s="159"/>
      <c r="G7899" s="160"/>
      <c r="H7899" s="159"/>
      <c r="I7899" s="159"/>
      <c r="K7899" s="161"/>
      <c r="S7899" s="157"/>
    </row>
    <row r="7900" spans="1:19" s="158" customFormat="1" x14ac:dyDescent="0.2">
      <c r="A7900" s="157"/>
      <c r="E7900" s="159"/>
      <c r="F7900" s="159"/>
      <c r="G7900" s="160"/>
      <c r="H7900" s="159"/>
      <c r="I7900" s="159"/>
      <c r="K7900" s="161"/>
      <c r="S7900" s="157"/>
    </row>
    <row r="7901" spans="1:19" s="158" customFormat="1" x14ac:dyDescent="0.2">
      <c r="A7901" s="157"/>
      <c r="E7901" s="159"/>
      <c r="F7901" s="159"/>
      <c r="G7901" s="160"/>
      <c r="H7901" s="159"/>
      <c r="I7901" s="159"/>
      <c r="K7901" s="161"/>
      <c r="S7901" s="157"/>
    </row>
    <row r="7902" spans="1:19" s="158" customFormat="1" x14ac:dyDescent="0.2">
      <c r="A7902" s="157"/>
      <c r="E7902" s="159"/>
      <c r="F7902" s="159"/>
      <c r="G7902" s="160"/>
      <c r="H7902" s="159"/>
      <c r="I7902" s="159"/>
      <c r="K7902" s="161"/>
      <c r="S7902" s="157"/>
    </row>
    <row r="7903" spans="1:19" s="158" customFormat="1" x14ac:dyDescent="0.2">
      <c r="A7903" s="157"/>
      <c r="E7903" s="159"/>
      <c r="F7903" s="159"/>
      <c r="G7903" s="160"/>
      <c r="H7903" s="159"/>
      <c r="I7903" s="159"/>
      <c r="K7903" s="161"/>
      <c r="S7903" s="157"/>
    </row>
    <row r="7904" spans="1:19" s="158" customFormat="1" x14ac:dyDescent="0.2">
      <c r="A7904" s="157"/>
      <c r="E7904" s="159"/>
      <c r="F7904" s="159"/>
      <c r="G7904" s="160"/>
      <c r="H7904" s="159"/>
      <c r="I7904" s="159"/>
      <c r="K7904" s="161"/>
      <c r="S7904" s="157"/>
    </row>
    <row r="7905" spans="1:19" s="158" customFormat="1" x14ac:dyDescent="0.2">
      <c r="A7905" s="157"/>
      <c r="E7905" s="159"/>
      <c r="F7905" s="159"/>
      <c r="G7905" s="160"/>
      <c r="H7905" s="159"/>
      <c r="I7905" s="159"/>
      <c r="K7905" s="161"/>
      <c r="S7905" s="157"/>
    </row>
    <row r="7906" spans="1:19" s="158" customFormat="1" x14ac:dyDescent="0.2">
      <c r="A7906" s="157"/>
      <c r="E7906" s="159"/>
      <c r="F7906" s="159"/>
      <c r="G7906" s="160"/>
      <c r="H7906" s="159"/>
      <c r="I7906" s="159"/>
      <c r="K7906" s="161"/>
      <c r="S7906" s="157"/>
    </row>
    <row r="7907" spans="1:19" s="158" customFormat="1" x14ac:dyDescent="0.2">
      <c r="A7907" s="157"/>
      <c r="E7907" s="159"/>
      <c r="F7907" s="159"/>
      <c r="G7907" s="160"/>
      <c r="H7907" s="159"/>
      <c r="I7907" s="159"/>
      <c r="K7907" s="161"/>
      <c r="S7907" s="157"/>
    </row>
    <row r="7908" spans="1:19" s="158" customFormat="1" x14ac:dyDescent="0.2">
      <c r="A7908" s="157"/>
      <c r="E7908" s="159"/>
      <c r="F7908" s="159"/>
      <c r="G7908" s="160"/>
      <c r="H7908" s="159"/>
      <c r="I7908" s="159"/>
      <c r="K7908" s="161"/>
      <c r="S7908" s="157"/>
    </row>
    <row r="7909" spans="1:19" s="158" customFormat="1" x14ac:dyDescent="0.2">
      <c r="A7909" s="157"/>
      <c r="E7909" s="159"/>
      <c r="F7909" s="159"/>
      <c r="G7909" s="160"/>
      <c r="H7909" s="159"/>
      <c r="I7909" s="159"/>
      <c r="K7909" s="161"/>
      <c r="S7909" s="157"/>
    </row>
    <row r="7910" spans="1:19" s="158" customFormat="1" x14ac:dyDescent="0.2">
      <c r="A7910" s="157"/>
      <c r="E7910" s="159"/>
      <c r="F7910" s="159"/>
      <c r="G7910" s="160"/>
      <c r="H7910" s="159"/>
      <c r="I7910" s="159"/>
      <c r="K7910" s="161"/>
      <c r="S7910" s="157"/>
    </row>
    <row r="7911" spans="1:19" s="158" customFormat="1" x14ac:dyDescent="0.2">
      <c r="A7911" s="157"/>
      <c r="E7911" s="159"/>
      <c r="F7911" s="159"/>
      <c r="G7911" s="160"/>
      <c r="H7911" s="159"/>
      <c r="I7911" s="159"/>
      <c r="K7911" s="161"/>
      <c r="S7911" s="157"/>
    </row>
    <row r="7912" spans="1:19" s="158" customFormat="1" x14ac:dyDescent="0.2">
      <c r="A7912" s="157"/>
      <c r="E7912" s="159"/>
      <c r="F7912" s="159"/>
      <c r="G7912" s="160"/>
      <c r="H7912" s="159"/>
      <c r="I7912" s="159"/>
      <c r="K7912" s="161"/>
      <c r="S7912" s="157"/>
    </row>
    <row r="7913" spans="1:19" s="158" customFormat="1" x14ac:dyDescent="0.2">
      <c r="A7913" s="157"/>
      <c r="E7913" s="159"/>
      <c r="F7913" s="159"/>
      <c r="G7913" s="160"/>
      <c r="H7913" s="159"/>
      <c r="I7913" s="159"/>
      <c r="K7913" s="161"/>
      <c r="S7913" s="157"/>
    </row>
    <row r="7914" spans="1:19" s="158" customFormat="1" x14ac:dyDescent="0.2">
      <c r="A7914" s="157"/>
      <c r="E7914" s="159"/>
      <c r="F7914" s="159"/>
      <c r="G7914" s="160"/>
      <c r="H7914" s="159"/>
      <c r="I7914" s="159"/>
      <c r="K7914" s="161"/>
      <c r="S7914" s="157"/>
    </row>
    <row r="7915" spans="1:19" s="158" customFormat="1" x14ac:dyDescent="0.2">
      <c r="A7915" s="157"/>
      <c r="E7915" s="159"/>
      <c r="F7915" s="159"/>
      <c r="G7915" s="160"/>
      <c r="H7915" s="159"/>
      <c r="I7915" s="159"/>
      <c r="K7915" s="161"/>
      <c r="S7915" s="157"/>
    </row>
    <row r="7916" spans="1:19" s="158" customFormat="1" x14ac:dyDescent="0.2">
      <c r="A7916" s="157"/>
      <c r="E7916" s="159"/>
      <c r="F7916" s="159"/>
      <c r="G7916" s="160"/>
      <c r="H7916" s="159"/>
      <c r="I7916" s="159"/>
      <c r="K7916" s="161"/>
      <c r="S7916" s="157"/>
    </row>
    <row r="7917" spans="1:19" s="158" customFormat="1" x14ac:dyDescent="0.2">
      <c r="A7917" s="157"/>
      <c r="E7917" s="159"/>
      <c r="F7917" s="159"/>
      <c r="G7917" s="160"/>
      <c r="H7917" s="159"/>
      <c r="I7917" s="159"/>
      <c r="K7917" s="161"/>
      <c r="S7917" s="157"/>
    </row>
    <row r="7918" spans="1:19" s="158" customFormat="1" x14ac:dyDescent="0.2">
      <c r="A7918" s="157"/>
      <c r="E7918" s="159"/>
      <c r="F7918" s="159"/>
      <c r="G7918" s="160"/>
      <c r="H7918" s="159"/>
      <c r="I7918" s="159"/>
      <c r="K7918" s="161"/>
      <c r="S7918" s="157"/>
    </row>
    <row r="7919" spans="1:19" s="158" customFormat="1" x14ac:dyDescent="0.2">
      <c r="A7919" s="157"/>
      <c r="E7919" s="159"/>
      <c r="F7919" s="159"/>
      <c r="G7919" s="160"/>
      <c r="H7919" s="159"/>
      <c r="I7919" s="159"/>
      <c r="K7919" s="161"/>
      <c r="S7919" s="157"/>
    </row>
    <row r="7920" spans="1:19" s="158" customFormat="1" x14ac:dyDescent="0.2">
      <c r="A7920" s="157"/>
      <c r="E7920" s="159"/>
      <c r="F7920" s="159"/>
      <c r="G7920" s="160"/>
      <c r="H7920" s="159"/>
      <c r="I7920" s="159"/>
      <c r="K7920" s="161"/>
      <c r="S7920" s="157"/>
    </row>
    <row r="7921" spans="1:19" s="158" customFormat="1" x14ac:dyDescent="0.2">
      <c r="A7921" s="157"/>
      <c r="E7921" s="159"/>
      <c r="F7921" s="159"/>
      <c r="G7921" s="160"/>
      <c r="H7921" s="159"/>
      <c r="I7921" s="159"/>
      <c r="K7921" s="161"/>
      <c r="S7921" s="157"/>
    </row>
    <row r="7922" spans="1:19" s="158" customFormat="1" x14ac:dyDescent="0.2">
      <c r="A7922" s="157"/>
      <c r="E7922" s="159"/>
      <c r="F7922" s="159"/>
      <c r="G7922" s="160"/>
      <c r="H7922" s="159"/>
      <c r="I7922" s="159"/>
      <c r="K7922" s="161"/>
      <c r="S7922" s="157"/>
    </row>
    <row r="7923" spans="1:19" s="158" customFormat="1" x14ac:dyDescent="0.2">
      <c r="A7923" s="157"/>
      <c r="E7923" s="159"/>
      <c r="F7923" s="159"/>
      <c r="G7923" s="160"/>
      <c r="H7923" s="159"/>
      <c r="I7923" s="159"/>
      <c r="K7923" s="161"/>
      <c r="S7923" s="157"/>
    </row>
    <row r="7924" spans="1:19" s="158" customFormat="1" x14ac:dyDescent="0.2">
      <c r="A7924" s="157"/>
      <c r="E7924" s="159"/>
      <c r="F7924" s="159"/>
      <c r="G7924" s="160"/>
      <c r="H7924" s="159"/>
      <c r="I7924" s="159"/>
      <c r="K7924" s="161"/>
      <c r="S7924" s="157"/>
    </row>
    <row r="7925" spans="1:19" s="158" customFormat="1" x14ac:dyDescent="0.2">
      <c r="A7925" s="157"/>
      <c r="E7925" s="159"/>
      <c r="F7925" s="159"/>
      <c r="G7925" s="160"/>
      <c r="H7925" s="159"/>
      <c r="I7925" s="159"/>
      <c r="K7925" s="161"/>
      <c r="S7925" s="157"/>
    </row>
    <row r="7926" spans="1:19" s="158" customFormat="1" x14ac:dyDescent="0.2">
      <c r="A7926" s="157"/>
      <c r="E7926" s="159"/>
      <c r="F7926" s="159"/>
      <c r="G7926" s="160"/>
      <c r="H7926" s="159"/>
      <c r="I7926" s="159"/>
      <c r="K7926" s="161"/>
      <c r="S7926" s="157"/>
    </row>
    <row r="7927" spans="1:19" s="158" customFormat="1" x14ac:dyDescent="0.2">
      <c r="A7927" s="157"/>
      <c r="E7927" s="159"/>
      <c r="F7927" s="159"/>
      <c r="G7927" s="160"/>
      <c r="H7927" s="159"/>
      <c r="I7927" s="159"/>
      <c r="K7927" s="161"/>
      <c r="S7927" s="157"/>
    </row>
    <row r="7928" spans="1:19" s="158" customFormat="1" x14ac:dyDescent="0.2">
      <c r="A7928" s="157"/>
      <c r="E7928" s="159"/>
      <c r="F7928" s="159"/>
      <c r="G7928" s="160"/>
      <c r="H7928" s="159"/>
      <c r="I7928" s="159"/>
      <c r="K7928" s="161"/>
      <c r="S7928" s="157"/>
    </row>
    <row r="7929" spans="1:19" s="158" customFormat="1" x14ac:dyDescent="0.2">
      <c r="A7929" s="157"/>
      <c r="E7929" s="159"/>
      <c r="F7929" s="159"/>
      <c r="G7929" s="160"/>
      <c r="H7929" s="159"/>
      <c r="I7929" s="159"/>
      <c r="K7929" s="161"/>
      <c r="S7929" s="157"/>
    </row>
    <row r="7930" spans="1:19" s="158" customFormat="1" x14ac:dyDescent="0.2">
      <c r="A7930" s="157"/>
      <c r="E7930" s="159"/>
      <c r="F7930" s="159"/>
      <c r="G7930" s="160"/>
      <c r="H7930" s="159"/>
      <c r="I7930" s="159"/>
      <c r="K7930" s="161"/>
      <c r="S7930" s="157"/>
    </row>
    <row r="7931" spans="1:19" s="158" customFormat="1" x14ac:dyDescent="0.2">
      <c r="A7931" s="157"/>
      <c r="E7931" s="159"/>
      <c r="F7931" s="159"/>
      <c r="G7931" s="160"/>
      <c r="H7931" s="159"/>
      <c r="I7931" s="159"/>
      <c r="K7931" s="161"/>
      <c r="S7931" s="157"/>
    </row>
    <row r="7932" spans="1:19" s="158" customFormat="1" x14ac:dyDescent="0.2">
      <c r="A7932" s="157"/>
      <c r="E7932" s="159"/>
      <c r="F7932" s="159"/>
      <c r="G7932" s="160"/>
      <c r="H7932" s="159"/>
      <c r="I7932" s="159"/>
      <c r="K7932" s="161"/>
      <c r="S7932" s="157"/>
    </row>
    <row r="7933" spans="1:19" s="158" customFormat="1" x14ac:dyDescent="0.2">
      <c r="A7933" s="157"/>
      <c r="E7933" s="159"/>
      <c r="F7933" s="159"/>
      <c r="G7933" s="160"/>
      <c r="H7933" s="159"/>
      <c r="I7933" s="159"/>
      <c r="K7933" s="161"/>
      <c r="S7933" s="157"/>
    </row>
    <row r="7934" spans="1:19" s="158" customFormat="1" x14ac:dyDescent="0.2">
      <c r="A7934" s="157"/>
      <c r="E7934" s="159"/>
      <c r="F7934" s="159"/>
      <c r="G7934" s="160"/>
      <c r="H7934" s="159"/>
      <c r="I7934" s="159"/>
      <c r="K7934" s="161"/>
      <c r="S7934" s="157"/>
    </row>
    <row r="7935" spans="1:19" s="158" customFormat="1" x14ac:dyDescent="0.2">
      <c r="A7935" s="157"/>
      <c r="E7935" s="159"/>
      <c r="F7935" s="159"/>
      <c r="G7935" s="160"/>
      <c r="H7935" s="159"/>
      <c r="I7935" s="159"/>
      <c r="K7935" s="161"/>
      <c r="S7935" s="157"/>
    </row>
    <row r="7936" spans="1:19" s="158" customFormat="1" x14ac:dyDescent="0.2">
      <c r="A7936" s="157"/>
      <c r="E7936" s="159"/>
      <c r="F7936" s="159"/>
      <c r="G7936" s="160"/>
      <c r="H7936" s="159"/>
      <c r="I7936" s="159"/>
      <c r="K7936" s="161"/>
      <c r="S7936" s="157"/>
    </row>
    <row r="7937" spans="1:19" s="158" customFormat="1" x14ac:dyDescent="0.2">
      <c r="A7937" s="157"/>
      <c r="E7937" s="159"/>
      <c r="F7937" s="159"/>
      <c r="G7937" s="160"/>
      <c r="H7937" s="159"/>
      <c r="I7937" s="159"/>
      <c r="K7937" s="161"/>
      <c r="S7937" s="157"/>
    </row>
    <row r="7938" spans="1:19" s="158" customFormat="1" x14ac:dyDescent="0.2">
      <c r="A7938" s="157"/>
      <c r="E7938" s="159"/>
      <c r="F7938" s="159"/>
      <c r="G7938" s="160"/>
      <c r="H7938" s="159"/>
      <c r="I7938" s="159"/>
      <c r="K7938" s="161"/>
      <c r="S7938" s="157"/>
    </row>
    <row r="7939" spans="1:19" s="158" customFormat="1" x14ac:dyDescent="0.2">
      <c r="A7939" s="157"/>
      <c r="E7939" s="159"/>
      <c r="F7939" s="159"/>
      <c r="G7939" s="160"/>
      <c r="H7939" s="159"/>
      <c r="I7939" s="159"/>
      <c r="K7939" s="161"/>
      <c r="S7939" s="157"/>
    </row>
    <row r="7940" spans="1:19" s="158" customFormat="1" x14ac:dyDescent="0.2">
      <c r="A7940" s="157"/>
      <c r="E7940" s="159"/>
      <c r="F7940" s="159"/>
      <c r="G7940" s="160"/>
      <c r="H7940" s="159"/>
      <c r="I7940" s="159"/>
      <c r="K7940" s="161"/>
      <c r="S7940" s="157"/>
    </row>
    <row r="7941" spans="1:19" s="158" customFormat="1" x14ac:dyDescent="0.2">
      <c r="A7941" s="157"/>
      <c r="E7941" s="159"/>
      <c r="F7941" s="159"/>
      <c r="G7941" s="160"/>
      <c r="H7941" s="159"/>
      <c r="I7941" s="159"/>
      <c r="K7941" s="161"/>
      <c r="S7941" s="157"/>
    </row>
    <row r="7942" spans="1:19" s="158" customFormat="1" x14ac:dyDescent="0.2">
      <c r="A7942" s="157"/>
      <c r="E7942" s="159"/>
      <c r="F7942" s="159"/>
      <c r="G7942" s="160"/>
      <c r="H7942" s="159"/>
      <c r="I7942" s="159"/>
      <c r="K7942" s="161"/>
      <c r="S7942" s="157"/>
    </row>
    <row r="7943" spans="1:19" s="158" customFormat="1" x14ac:dyDescent="0.2">
      <c r="A7943" s="157"/>
      <c r="E7943" s="159"/>
      <c r="F7943" s="159"/>
      <c r="G7943" s="160"/>
      <c r="H7943" s="159"/>
      <c r="I7943" s="159"/>
      <c r="K7943" s="161"/>
      <c r="S7943" s="157"/>
    </row>
    <row r="7944" spans="1:19" s="158" customFormat="1" x14ac:dyDescent="0.2">
      <c r="A7944" s="157"/>
      <c r="E7944" s="159"/>
      <c r="F7944" s="159"/>
      <c r="G7944" s="160"/>
      <c r="H7944" s="159"/>
      <c r="I7944" s="159"/>
      <c r="K7944" s="161"/>
      <c r="S7944" s="157"/>
    </row>
    <row r="7945" spans="1:19" s="158" customFormat="1" x14ac:dyDescent="0.2">
      <c r="A7945" s="157"/>
      <c r="E7945" s="159"/>
      <c r="F7945" s="159"/>
      <c r="G7945" s="160"/>
      <c r="H7945" s="159"/>
      <c r="I7945" s="159"/>
      <c r="K7945" s="161"/>
      <c r="S7945" s="157"/>
    </row>
    <row r="7946" spans="1:19" s="158" customFormat="1" x14ac:dyDescent="0.2">
      <c r="A7946" s="157"/>
      <c r="E7946" s="159"/>
      <c r="F7946" s="159"/>
      <c r="G7946" s="160"/>
      <c r="H7946" s="159"/>
      <c r="I7946" s="159"/>
      <c r="K7946" s="161"/>
      <c r="S7946" s="157"/>
    </row>
    <row r="7947" spans="1:19" s="158" customFormat="1" x14ac:dyDescent="0.2">
      <c r="A7947" s="157"/>
      <c r="E7947" s="159"/>
      <c r="F7947" s="159"/>
      <c r="G7947" s="160"/>
      <c r="H7947" s="159"/>
      <c r="I7947" s="159"/>
      <c r="K7947" s="161"/>
      <c r="S7947" s="157"/>
    </row>
    <row r="7948" spans="1:19" s="158" customFormat="1" x14ac:dyDescent="0.2">
      <c r="A7948" s="157"/>
      <c r="E7948" s="159"/>
      <c r="F7948" s="159"/>
      <c r="G7948" s="160"/>
      <c r="H7948" s="159"/>
      <c r="I7948" s="159"/>
      <c r="K7948" s="161"/>
      <c r="S7948" s="157"/>
    </row>
    <row r="7949" spans="1:19" s="158" customFormat="1" x14ac:dyDescent="0.2">
      <c r="A7949" s="157"/>
      <c r="E7949" s="159"/>
      <c r="F7949" s="159"/>
      <c r="G7949" s="160"/>
      <c r="H7949" s="159"/>
      <c r="I7949" s="159"/>
      <c r="K7949" s="161"/>
      <c r="S7949" s="157"/>
    </row>
    <row r="7950" spans="1:19" s="158" customFormat="1" x14ac:dyDescent="0.2">
      <c r="A7950" s="157"/>
      <c r="E7950" s="159"/>
      <c r="F7950" s="159"/>
      <c r="G7950" s="160"/>
      <c r="H7950" s="159"/>
      <c r="I7950" s="159"/>
      <c r="K7950" s="161"/>
      <c r="S7950" s="157"/>
    </row>
    <row r="7951" spans="1:19" s="158" customFormat="1" x14ac:dyDescent="0.2">
      <c r="A7951" s="157"/>
      <c r="E7951" s="159"/>
      <c r="F7951" s="159"/>
      <c r="G7951" s="160"/>
      <c r="H7951" s="159"/>
      <c r="I7951" s="159"/>
      <c r="K7951" s="161"/>
      <c r="S7951" s="157"/>
    </row>
    <row r="7952" spans="1:19" s="158" customFormat="1" x14ac:dyDescent="0.2">
      <c r="A7952" s="157"/>
      <c r="E7952" s="159"/>
      <c r="F7952" s="159"/>
      <c r="G7952" s="160"/>
      <c r="H7952" s="159"/>
      <c r="I7952" s="159"/>
      <c r="K7952" s="161"/>
      <c r="S7952" s="157"/>
    </row>
    <row r="7953" spans="1:19" s="158" customFormat="1" x14ac:dyDescent="0.2">
      <c r="A7953" s="157"/>
      <c r="E7953" s="159"/>
      <c r="F7953" s="159"/>
      <c r="G7953" s="160"/>
      <c r="H7953" s="159"/>
      <c r="I7953" s="159"/>
      <c r="K7953" s="161"/>
      <c r="S7953" s="157"/>
    </row>
    <row r="7954" spans="1:19" s="158" customFormat="1" x14ac:dyDescent="0.2">
      <c r="A7954" s="157"/>
      <c r="E7954" s="159"/>
      <c r="F7954" s="159"/>
      <c r="G7954" s="160"/>
      <c r="H7954" s="159"/>
      <c r="I7954" s="159"/>
      <c r="K7954" s="161"/>
      <c r="S7954" s="157"/>
    </row>
    <row r="7955" spans="1:19" s="158" customFormat="1" x14ac:dyDescent="0.2">
      <c r="A7955" s="157"/>
      <c r="E7955" s="159"/>
      <c r="F7955" s="159"/>
      <c r="G7955" s="160"/>
      <c r="H7955" s="159"/>
      <c r="I7955" s="159"/>
      <c r="K7955" s="161"/>
      <c r="S7955" s="157"/>
    </row>
    <row r="7956" spans="1:19" s="158" customFormat="1" x14ac:dyDescent="0.2">
      <c r="A7956" s="157"/>
      <c r="E7956" s="159"/>
      <c r="F7956" s="159"/>
      <c r="G7956" s="160"/>
      <c r="H7956" s="159"/>
      <c r="I7956" s="159"/>
      <c r="K7956" s="161"/>
      <c r="S7956" s="157"/>
    </row>
    <row r="7957" spans="1:19" s="158" customFormat="1" x14ac:dyDescent="0.2">
      <c r="A7957" s="157"/>
      <c r="E7957" s="159"/>
      <c r="F7957" s="159"/>
      <c r="G7957" s="160"/>
      <c r="H7957" s="159"/>
      <c r="I7957" s="159"/>
      <c r="K7957" s="161"/>
      <c r="S7957" s="157"/>
    </row>
    <row r="7958" spans="1:19" s="158" customFormat="1" x14ac:dyDescent="0.2">
      <c r="A7958" s="157"/>
      <c r="E7958" s="159"/>
      <c r="F7958" s="159"/>
      <c r="G7958" s="160"/>
      <c r="H7958" s="159"/>
      <c r="I7958" s="159"/>
      <c r="K7958" s="161"/>
      <c r="S7958" s="157"/>
    </row>
    <row r="7959" spans="1:19" s="158" customFormat="1" x14ac:dyDescent="0.2">
      <c r="A7959" s="157"/>
      <c r="E7959" s="159"/>
      <c r="F7959" s="159"/>
      <c r="G7959" s="160"/>
      <c r="H7959" s="159"/>
      <c r="I7959" s="159"/>
      <c r="K7959" s="161"/>
      <c r="S7959" s="157"/>
    </row>
    <row r="7960" spans="1:19" s="158" customFormat="1" x14ac:dyDescent="0.2">
      <c r="A7960" s="157"/>
      <c r="E7960" s="159"/>
      <c r="F7960" s="159"/>
      <c r="G7960" s="160"/>
      <c r="H7960" s="159"/>
      <c r="I7960" s="159"/>
      <c r="K7960" s="161"/>
      <c r="S7960" s="157"/>
    </row>
    <row r="7961" spans="1:19" s="158" customFormat="1" x14ac:dyDescent="0.2">
      <c r="A7961" s="157"/>
      <c r="E7961" s="159"/>
      <c r="F7961" s="159"/>
      <c r="G7961" s="160"/>
      <c r="H7961" s="159"/>
      <c r="I7961" s="159"/>
      <c r="K7961" s="161"/>
      <c r="S7961" s="157"/>
    </row>
    <row r="7962" spans="1:19" s="158" customFormat="1" x14ac:dyDescent="0.2">
      <c r="A7962" s="157"/>
      <c r="E7962" s="159"/>
      <c r="F7962" s="159"/>
      <c r="G7962" s="160"/>
      <c r="H7962" s="159"/>
      <c r="I7962" s="159"/>
      <c r="K7962" s="161"/>
      <c r="S7962" s="157"/>
    </row>
    <row r="7963" spans="1:19" s="158" customFormat="1" x14ac:dyDescent="0.2">
      <c r="A7963" s="157"/>
      <c r="E7963" s="159"/>
      <c r="F7963" s="159"/>
      <c r="G7963" s="160"/>
      <c r="H7963" s="159"/>
      <c r="I7963" s="159"/>
      <c r="K7963" s="161"/>
      <c r="S7963" s="157"/>
    </row>
    <row r="7964" spans="1:19" s="158" customFormat="1" x14ac:dyDescent="0.2">
      <c r="A7964" s="157"/>
      <c r="E7964" s="159"/>
      <c r="F7964" s="159"/>
      <c r="G7964" s="160"/>
      <c r="H7964" s="159"/>
      <c r="I7964" s="159"/>
      <c r="K7964" s="161"/>
      <c r="S7964" s="157"/>
    </row>
    <row r="7965" spans="1:19" s="158" customFormat="1" x14ac:dyDescent="0.2">
      <c r="A7965" s="157"/>
      <c r="E7965" s="159"/>
      <c r="F7965" s="159"/>
      <c r="G7965" s="160"/>
      <c r="H7965" s="159"/>
      <c r="I7965" s="159"/>
      <c r="K7965" s="161"/>
      <c r="S7965" s="157"/>
    </row>
    <row r="7966" spans="1:19" s="158" customFormat="1" x14ac:dyDescent="0.2">
      <c r="A7966" s="157"/>
      <c r="E7966" s="159"/>
      <c r="F7966" s="159"/>
      <c r="G7966" s="160"/>
      <c r="H7966" s="159"/>
      <c r="I7966" s="159"/>
      <c r="K7966" s="161"/>
      <c r="S7966" s="157"/>
    </row>
    <row r="7967" spans="1:19" s="158" customFormat="1" x14ac:dyDescent="0.2">
      <c r="A7967" s="157"/>
      <c r="E7967" s="159"/>
      <c r="F7967" s="159"/>
      <c r="G7967" s="160"/>
      <c r="H7967" s="159"/>
      <c r="I7967" s="159"/>
      <c r="K7967" s="161"/>
      <c r="S7967" s="157"/>
    </row>
    <row r="7968" spans="1:19" s="158" customFormat="1" x14ac:dyDescent="0.2">
      <c r="A7968" s="157"/>
      <c r="E7968" s="159"/>
      <c r="F7968" s="159"/>
      <c r="G7968" s="160"/>
      <c r="H7968" s="159"/>
      <c r="I7968" s="159"/>
      <c r="K7968" s="161"/>
      <c r="S7968" s="157"/>
    </row>
    <row r="7969" spans="1:19" s="158" customFormat="1" x14ac:dyDescent="0.2">
      <c r="A7969" s="157"/>
      <c r="E7969" s="159"/>
      <c r="F7969" s="159"/>
      <c r="G7969" s="160"/>
      <c r="H7969" s="159"/>
      <c r="I7969" s="159"/>
      <c r="K7969" s="161"/>
      <c r="S7969" s="157"/>
    </row>
    <row r="7970" spans="1:19" s="158" customFormat="1" x14ac:dyDescent="0.2">
      <c r="A7970" s="157"/>
      <c r="E7970" s="159"/>
      <c r="F7970" s="159"/>
      <c r="G7970" s="160"/>
      <c r="H7970" s="159"/>
      <c r="I7970" s="159"/>
      <c r="K7970" s="161"/>
      <c r="S7970" s="157"/>
    </row>
    <row r="7971" spans="1:19" s="158" customFormat="1" x14ac:dyDescent="0.2">
      <c r="A7971" s="157"/>
      <c r="E7971" s="159"/>
      <c r="F7971" s="159"/>
      <c r="G7971" s="160"/>
      <c r="H7971" s="159"/>
      <c r="I7971" s="159"/>
      <c r="K7971" s="161"/>
      <c r="S7971" s="157"/>
    </row>
    <row r="7972" spans="1:19" s="158" customFormat="1" x14ac:dyDescent="0.2">
      <c r="A7972" s="157"/>
      <c r="E7972" s="159"/>
      <c r="F7972" s="159"/>
      <c r="G7972" s="160"/>
      <c r="H7972" s="159"/>
      <c r="I7972" s="159"/>
      <c r="K7972" s="161"/>
      <c r="S7972" s="157"/>
    </row>
    <row r="7973" spans="1:19" s="158" customFormat="1" x14ac:dyDescent="0.2">
      <c r="A7973" s="157"/>
      <c r="E7973" s="159"/>
      <c r="F7973" s="159"/>
      <c r="G7973" s="160"/>
      <c r="H7973" s="159"/>
      <c r="I7973" s="159"/>
      <c r="K7973" s="161"/>
      <c r="S7973" s="157"/>
    </row>
    <row r="7974" spans="1:19" s="158" customFormat="1" x14ac:dyDescent="0.2">
      <c r="A7974" s="157"/>
      <c r="E7974" s="159"/>
      <c r="F7974" s="159"/>
      <c r="G7974" s="160"/>
      <c r="H7974" s="159"/>
      <c r="I7974" s="159"/>
      <c r="K7974" s="161"/>
      <c r="S7974" s="157"/>
    </row>
    <row r="7975" spans="1:19" s="158" customFormat="1" x14ac:dyDescent="0.2">
      <c r="A7975" s="157"/>
      <c r="E7975" s="159"/>
      <c r="F7975" s="159"/>
      <c r="G7975" s="160"/>
      <c r="H7975" s="159"/>
      <c r="I7975" s="159"/>
      <c r="K7975" s="161"/>
      <c r="S7975" s="157"/>
    </row>
    <row r="7976" spans="1:19" s="158" customFormat="1" x14ac:dyDescent="0.2">
      <c r="A7976" s="157"/>
      <c r="E7976" s="159"/>
      <c r="F7976" s="159"/>
      <c r="G7976" s="160"/>
      <c r="H7976" s="159"/>
      <c r="I7976" s="159"/>
      <c r="K7976" s="161"/>
      <c r="S7976" s="157"/>
    </row>
    <row r="7977" spans="1:19" s="158" customFormat="1" x14ac:dyDescent="0.2">
      <c r="A7977" s="157"/>
      <c r="E7977" s="159"/>
      <c r="F7977" s="159"/>
      <c r="G7977" s="160"/>
      <c r="H7977" s="159"/>
      <c r="I7977" s="159"/>
      <c r="K7977" s="161"/>
      <c r="S7977" s="157"/>
    </row>
    <row r="7978" spans="1:19" s="158" customFormat="1" x14ac:dyDescent="0.2">
      <c r="A7978" s="157"/>
      <c r="E7978" s="159"/>
      <c r="F7978" s="159"/>
      <c r="G7978" s="160"/>
      <c r="H7978" s="159"/>
      <c r="I7978" s="159"/>
      <c r="K7978" s="161"/>
      <c r="S7978" s="157"/>
    </row>
    <row r="7979" spans="1:19" s="158" customFormat="1" x14ac:dyDescent="0.2">
      <c r="A7979" s="157"/>
      <c r="E7979" s="159"/>
      <c r="F7979" s="159"/>
      <c r="G7979" s="160"/>
      <c r="H7979" s="159"/>
      <c r="I7979" s="159"/>
      <c r="K7979" s="161"/>
      <c r="S7979" s="157"/>
    </row>
    <row r="7980" spans="1:19" s="158" customFormat="1" x14ac:dyDescent="0.2">
      <c r="A7980" s="157"/>
      <c r="E7980" s="159"/>
      <c r="F7980" s="159"/>
      <c r="G7980" s="160"/>
      <c r="H7980" s="159"/>
      <c r="I7980" s="159"/>
      <c r="K7980" s="161"/>
      <c r="S7980" s="157"/>
    </row>
    <row r="7981" spans="1:19" s="158" customFormat="1" x14ac:dyDescent="0.2">
      <c r="A7981" s="157"/>
      <c r="E7981" s="159"/>
      <c r="F7981" s="159"/>
      <c r="G7981" s="160"/>
      <c r="H7981" s="159"/>
      <c r="I7981" s="159"/>
      <c r="K7981" s="161"/>
      <c r="S7981" s="157"/>
    </row>
    <row r="7982" spans="1:19" s="158" customFormat="1" x14ac:dyDescent="0.2">
      <c r="A7982" s="157"/>
      <c r="E7982" s="159"/>
      <c r="F7982" s="159"/>
      <c r="G7982" s="160"/>
      <c r="H7982" s="159"/>
      <c r="I7982" s="159"/>
      <c r="K7982" s="161"/>
      <c r="S7982" s="157"/>
    </row>
    <row r="7983" spans="1:19" s="158" customFormat="1" x14ac:dyDescent="0.2">
      <c r="A7983" s="157"/>
      <c r="E7983" s="159"/>
      <c r="F7983" s="159"/>
      <c r="G7983" s="160"/>
      <c r="H7983" s="159"/>
      <c r="I7983" s="159"/>
      <c r="K7983" s="161"/>
      <c r="S7983" s="157"/>
    </row>
    <row r="7984" spans="1:19" s="158" customFormat="1" x14ac:dyDescent="0.2">
      <c r="A7984" s="157"/>
      <c r="E7984" s="159"/>
      <c r="F7984" s="159"/>
      <c r="G7984" s="160"/>
      <c r="H7984" s="159"/>
      <c r="I7984" s="159"/>
      <c r="K7984" s="161"/>
      <c r="S7984" s="157"/>
    </row>
    <row r="7985" spans="1:19" s="158" customFormat="1" x14ac:dyDescent="0.2">
      <c r="A7985" s="157"/>
      <c r="E7985" s="159"/>
      <c r="F7985" s="159"/>
      <c r="G7985" s="160"/>
      <c r="H7985" s="159"/>
      <c r="I7985" s="159"/>
      <c r="K7985" s="161"/>
      <c r="S7985" s="157"/>
    </row>
    <row r="7986" spans="1:19" s="158" customFormat="1" x14ac:dyDescent="0.2">
      <c r="A7986" s="157"/>
      <c r="E7986" s="159"/>
      <c r="F7986" s="159"/>
      <c r="G7986" s="160"/>
      <c r="H7986" s="159"/>
      <c r="I7986" s="159"/>
      <c r="K7986" s="161"/>
      <c r="S7986" s="157"/>
    </row>
    <row r="7987" spans="1:19" s="158" customFormat="1" x14ac:dyDescent="0.2">
      <c r="A7987" s="157"/>
      <c r="E7987" s="159"/>
      <c r="F7987" s="159"/>
      <c r="G7987" s="160"/>
      <c r="H7987" s="159"/>
      <c r="I7987" s="159"/>
      <c r="K7987" s="161"/>
      <c r="S7987" s="157"/>
    </row>
    <row r="7988" spans="1:19" s="158" customFormat="1" x14ac:dyDescent="0.2">
      <c r="A7988" s="157"/>
      <c r="E7988" s="159"/>
      <c r="F7988" s="159"/>
      <c r="G7988" s="160"/>
      <c r="H7988" s="159"/>
      <c r="I7988" s="159"/>
      <c r="K7988" s="161"/>
      <c r="S7988" s="157"/>
    </row>
    <row r="7989" spans="1:19" s="158" customFormat="1" x14ac:dyDescent="0.2">
      <c r="A7989" s="157"/>
      <c r="E7989" s="159"/>
      <c r="F7989" s="159"/>
      <c r="G7989" s="160"/>
      <c r="H7989" s="159"/>
      <c r="I7989" s="159"/>
      <c r="K7989" s="161"/>
      <c r="S7989" s="157"/>
    </row>
    <row r="7990" spans="1:19" s="158" customFormat="1" x14ac:dyDescent="0.2">
      <c r="A7990" s="157"/>
      <c r="E7990" s="159"/>
      <c r="F7990" s="159"/>
      <c r="G7990" s="160"/>
      <c r="H7990" s="159"/>
      <c r="I7990" s="159"/>
      <c r="K7990" s="161"/>
      <c r="S7990" s="157"/>
    </row>
    <row r="7991" spans="1:19" s="158" customFormat="1" x14ac:dyDescent="0.2">
      <c r="A7991" s="157"/>
      <c r="E7991" s="159"/>
      <c r="F7991" s="159"/>
      <c r="G7991" s="160"/>
      <c r="H7991" s="159"/>
      <c r="I7991" s="159"/>
      <c r="K7991" s="161"/>
      <c r="S7991" s="157"/>
    </row>
    <row r="7992" spans="1:19" s="158" customFormat="1" x14ac:dyDescent="0.2">
      <c r="A7992" s="157"/>
      <c r="E7992" s="159"/>
      <c r="F7992" s="159"/>
      <c r="G7992" s="160"/>
      <c r="H7992" s="159"/>
      <c r="I7992" s="159"/>
      <c r="K7992" s="161"/>
      <c r="S7992" s="157"/>
    </row>
    <row r="7993" spans="1:19" s="158" customFormat="1" x14ac:dyDescent="0.2">
      <c r="A7993" s="157"/>
      <c r="E7993" s="159"/>
      <c r="F7993" s="159"/>
      <c r="G7993" s="160"/>
      <c r="H7993" s="159"/>
      <c r="I7993" s="159"/>
      <c r="K7993" s="161"/>
      <c r="S7993" s="157"/>
    </row>
    <row r="7994" spans="1:19" s="158" customFormat="1" x14ac:dyDescent="0.2">
      <c r="A7994" s="157"/>
      <c r="E7994" s="159"/>
      <c r="F7994" s="159"/>
      <c r="G7994" s="160"/>
      <c r="H7994" s="159"/>
      <c r="I7994" s="159"/>
      <c r="K7994" s="161"/>
      <c r="S7994" s="157"/>
    </row>
    <row r="7995" spans="1:19" s="158" customFormat="1" x14ac:dyDescent="0.2">
      <c r="A7995" s="157"/>
      <c r="E7995" s="159"/>
      <c r="F7995" s="159"/>
      <c r="G7995" s="160"/>
      <c r="H7995" s="159"/>
      <c r="I7995" s="159"/>
      <c r="K7995" s="161"/>
      <c r="S7995" s="157"/>
    </row>
    <row r="7996" spans="1:19" s="158" customFormat="1" x14ac:dyDescent="0.2">
      <c r="A7996" s="157"/>
      <c r="E7996" s="159"/>
      <c r="F7996" s="159"/>
      <c r="G7996" s="160"/>
      <c r="H7996" s="159"/>
      <c r="I7996" s="159"/>
      <c r="K7996" s="161"/>
      <c r="S7996" s="157"/>
    </row>
    <row r="7997" spans="1:19" s="158" customFormat="1" x14ac:dyDescent="0.2">
      <c r="A7997" s="157"/>
      <c r="E7997" s="159"/>
      <c r="F7997" s="159"/>
      <c r="G7997" s="160"/>
      <c r="H7997" s="159"/>
      <c r="I7997" s="159"/>
      <c r="K7997" s="161"/>
      <c r="S7997" s="157"/>
    </row>
    <row r="7998" spans="1:19" s="158" customFormat="1" x14ac:dyDescent="0.2">
      <c r="A7998" s="157"/>
      <c r="E7998" s="159"/>
      <c r="F7998" s="159"/>
      <c r="G7998" s="160"/>
      <c r="H7998" s="159"/>
      <c r="I7998" s="159"/>
      <c r="K7998" s="161"/>
      <c r="S7998" s="157"/>
    </row>
    <row r="7999" spans="1:19" s="158" customFormat="1" x14ac:dyDescent="0.2">
      <c r="A7999" s="157"/>
      <c r="E7999" s="159"/>
      <c r="F7999" s="159"/>
      <c r="G7999" s="160"/>
      <c r="H7999" s="159"/>
      <c r="I7999" s="159"/>
      <c r="K7999" s="161"/>
      <c r="S7999" s="157"/>
    </row>
    <row r="8000" spans="1:19" s="158" customFormat="1" x14ac:dyDescent="0.2">
      <c r="A8000" s="157"/>
      <c r="E8000" s="159"/>
      <c r="F8000" s="159"/>
      <c r="G8000" s="160"/>
      <c r="H8000" s="159"/>
      <c r="I8000" s="159"/>
      <c r="K8000" s="161"/>
      <c r="S8000" s="157"/>
    </row>
    <row r="8001" spans="1:19" s="158" customFormat="1" x14ac:dyDescent="0.2">
      <c r="A8001" s="157"/>
      <c r="E8001" s="159"/>
      <c r="F8001" s="159"/>
      <c r="G8001" s="160"/>
      <c r="H8001" s="159"/>
      <c r="I8001" s="159"/>
      <c r="K8001" s="161"/>
      <c r="S8001" s="157"/>
    </row>
    <row r="8002" spans="1:19" s="158" customFormat="1" x14ac:dyDescent="0.2">
      <c r="A8002" s="157"/>
      <c r="E8002" s="159"/>
      <c r="F8002" s="159"/>
      <c r="G8002" s="160"/>
      <c r="H8002" s="159"/>
      <c r="I8002" s="159"/>
      <c r="K8002" s="161"/>
      <c r="S8002" s="157"/>
    </row>
    <row r="8003" spans="1:19" s="158" customFormat="1" x14ac:dyDescent="0.2">
      <c r="A8003" s="157"/>
      <c r="E8003" s="159"/>
      <c r="F8003" s="159"/>
      <c r="G8003" s="160"/>
      <c r="H8003" s="159"/>
      <c r="I8003" s="159"/>
      <c r="K8003" s="161"/>
      <c r="S8003" s="157"/>
    </row>
    <row r="8004" spans="1:19" s="158" customFormat="1" x14ac:dyDescent="0.2">
      <c r="A8004" s="157"/>
      <c r="E8004" s="159"/>
      <c r="F8004" s="159"/>
      <c r="G8004" s="160"/>
      <c r="H8004" s="159"/>
      <c r="I8004" s="159"/>
      <c r="K8004" s="161"/>
      <c r="S8004" s="157"/>
    </row>
    <row r="8005" spans="1:19" s="158" customFormat="1" x14ac:dyDescent="0.2">
      <c r="A8005" s="157"/>
      <c r="E8005" s="159"/>
      <c r="F8005" s="159"/>
      <c r="G8005" s="160"/>
      <c r="H8005" s="159"/>
      <c r="I8005" s="159"/>
      <c r="K8005" s="161"/>
      <c r="S8005" s="157"/>
    </row>
    <row r="8006" spans="1:19" s="158" customFormat="1" x14ac:dyDescent="0.2">
      <c r="A8006" s="157"/>
      <c r="E8006" s="159"/>
      <c r="F8006" s="159"/>
      <c r="G8006" s="160"/>
      <c r="H8006" s="159"/>
      <c r="I8006" s="159"/>
      <c r="K8006" s="161"/>
      <c r="S8006" s="157"/>
    </row>
    <row r="8007" spans="1:19" s="158" customFormat="1" x14ac:dyDescent="0.2">
      <c r="A8007" s="157"/>
      <c r="E8007" s="159"/>
      <c r="F8007" s="159"/>
      <c r="G8007" s="160"/>
      <c r="H8007" s="159"/>
      <c r="I8007" s="159"/>
      <c r="K8007" s="161"/>
      <c r="S8007" s="157"/>
    </row>
    <row r="8008" spans="1:19" s="158" customFormat="1" x14ac:dyDescent="0.2">
      <c r="A8008" s="157"/>
      <c r="E8008" s="159"/>
      <c r="F8008" s="159"/>
      <c r="G8008" s="160"/>
      <c r="H8008" s="159"/>
      <c r="I8008" s="159"/>
      <c r="K8008" s="161"/>
      <c r="S8008" s="157"/>
    </row>
    <row r="8009" spans="1:19" s="158" customFormat="1" x14ac:dyDescent="0.2">
      <c r="A8009" s="157"/>
      <c r="E8009" s="159"/>
      <c r="F8009" s="159"/>
      <c r="G8009" s="160"/>
      <c r="H8009" s="159"/>
      <c r="I8009" s="159"/>
      <c r="K8009" s="161"/>
      <c r="S8009" s="157"/>
    </row>
    <row r="8010" spans="1:19" s="158" customFormat="1" x14ac:dyDescent="0.2">
      <c r="A8010" s="157"/>
      <c r="E8010" s="159"/>
      <c r="F8010" s="159"/>
      <c r="G8010" s="160"/>
      <c r="H8010" s="159"/>
      <c r="I8010" s="159"/>
      <c r="K8010" s="161"/>
      <c r="S8010" s="157"/>
    </row>
    <row r="8011" spans="1:19" s="158" customFormat="1" x14ac:dyDescent="0.2">
      <c r="A8011" s="157"/>
      <c r="E8011" s="159"/>
      <c r="F8011" s="159"/>
      <c r="G8011" s="160"/>
      <c r="H8011" s="159"/>
      <c r="I8011" s="159"/>
      <c r="K8011" s="161"/>
      <c r="S8011" s="157"/>
    </row>
    <row r="8012" spans="1:19" s="158" customFormat="1" x14ac:dyDescent="0.2">
      <c r="A8012" s="157"/>
      <c r="E8012" s="159"/>
      <c r="F8012" s="159"/>
      <c r="G8012" s="160"/>
      <c r="H8012" s="159"/>
      <c r="I8012" s="159"/>
      <c r="K8012" s="161"/>
      <c r="S8012" s="157"/>
    </row>
    <row r="8013" spans="1:19" s="158" customFormat="1" x14ac:dyDescent="0.2">
      <c r="A8013" s="157"/>
      <c r="E8013" s="159"/>
      <c r="F8013" s="159"/>
      <c r="G8013" s="160"/>
      <c r="H8013" s="159"/>
      <c r="I8013" s="159"/>
      <c r="K8013" s="161"/>
      <c r="S8013" s="157"/>
    </row>
    <row r="8014" spans="1:19" s="158" customFormat="1" x14ac:dyDescent="0.2">
      <c r="A8014" s="157"/>
      <c r="E8014" s="159"/>
      <c r="F8014" s="159"/>
      <c r="G8014" s="160"/>
      <c r="H8014" s="159"/>
      <c r="I8014" s="159"/>
      <c r="K8014" s="161"/>
      <c r="S8014" s="157"/>
    </row>
    <row r="8015" spans="1:19" s="158" customFormat="1" x14ac:dyDescent="0.2">
      <c r="A8015" s="157"/>
      <c r="E8015" s="159"/>
      <c r="F8015" s="159"/>
      <c r="G8015" s="160"/>
      <c r="H8015" s="159"/>
      <c r="I8015" s="159"/>
      <c r="K8015" s="161"/>
      <c r="S8015" s="157"/>
    </row>
    <row r="8016" spans="1:19" s="158" customFormat="1" x14ac:dyDescent="0.2">
      <c r="A8016" s="157"/>
      <c r="E8016" s="159"/>
      <c r="F8016" s="159"/>
      <c r="G8016" s="160"/>
      <c r="H8016" s="159"/>
      <c r="I8016" s="159"/>
      <c r="K8016" s="161"/>
      <c r="S8016" s="157"/>
    </row>
    <row r="8017" spans="1:19" s="158" customFormat="1" x14ac:dyDescent="0.2">
      <c r="A8017" s="157"/>
      <c r="E8017" s="159"/>
      <c r="F8017" s="159"/>
      <c r="G8017" s="160"/>
      <c r="H8017" s="159"/>
      <c r="I8017" s="159"/>
      <c r="K8017" s="161"/>
      <c r="S8017" s="157"/>
    </row>
    <row r="8018" spans="1:19" s="158" customFormat="1" x14ac:dyDescent="0.2">
      <c r="A8018" s="157"/>
      <c r="E8018" s="159"/>
      <c r="F8018" s="159"/>
      <c r="G8018" s="160"/>
      <c r="H8018" s="159"/>
      <c r="I8018" s="159"/>
      <c r="K8018" s="161"/>
      <c r="S8018" s="157"/>
    </row>
    <row r="8019" spans="1:19" s="158" customFormat="1" x14ac:dyDescent="0.2">
      <c r="A8019" s="157"/>
      <c r="E8019" s="159"/>
      <c r="F8019" s="159"/>
      <c r="G8019" s="160"/>
      <c r="H8019" s="159"/>
      <c r="I8019" s="159"/>
      <c r="K8019" s="161"/>
      <c r="S8019" s="157"/>
    </row>
    <row r="8020" spans="1:19" s="158" customFormat="1" x14ac:dyDescent="0.2">
      <c r="A8020" s="157"/>
      <c r="E8020" s="159"/>
      <c r="F8020" s="159"/>
      <c r="G8020" s="160"/>
      <c r="H8020" s="159"/>
      <c r="I8020" s="159"/>
      <c r="K8020" s="161"/>
      <c r="S8020" s="157"/>
    </row>
    <row r="8021" spans="1:19" s="158" customFormat="1" x14ac:dyDescent="0.2">
      <c r="A8021" s="157"/>
      <c r="E8021" s="159"/>
      <c r="F8021" s="159"/>
      <c r="G8021" s="160"/>
      <c r="H8021" s="159"/>
      <c r="I8021" s="159"/>
      <c r="K8021" s="161"/>
      <c r="S8021" s="157"/>
    </row>
    <row r="8022" spans="1:19" s="158" customFormat="1" x14ac:dyDescent="0.2">
      <c r="A8022" s="157"/>
      <c r="E8022" s="159"/>
      <c r="F8022" s="159"/>
      <c r="G8022" s="160"/>
      <c r="H8022" s="159"/>
      <c r="I8022" s="159"/>
      <c r="K8022" s="161"/>
      <c r="S8022" s="157"/>
    </row>
    <row r="8023" spans="1:19" s="158" customFormat="1" x14ac:dyDescent="0.2">
      <c r="A8023" s="157"/>
      <c r="E8023" s="159"/>
      <c r="F8023" s="159"/>
      <c r="G8023" s="160"/>
      <c r="H8023" s="159"/>
      <c r="I8023" s="159"/>
      <c r="K8023" s="161"/>
      <c r="S8023" s="157"/>
    </row>
    <row r="8024" spans="1:19" s="158" customFormat="1" x14ac:dyDescent="0.2">
      <c r="A8024" s="157"/>
      <c r="E8024" s="159"/>
      <c r="F8024" s="159"/>
      <c r="G8024" s="160"/>
      <c r="H8024" s="159"/>
      <c r="I8024" s="159"/>
      <c r="K8024" s="161"/>
      <c r="S8024" s="157"/>
    </row>
    <row r="8025" spans="1:19" s="158" customFormat="1" x14ac:dyDescent="0.2">
      <c r="A8025" s="157"/>
      <c r="E8025" s="159"/>
      <c r="F8025" s="159"/>
      <c r="G8025" s="160"/>
      <c r="H8025" s="159"/>
      <c r="I8025" s="159"/>
      <c r="K8025" s="161"/>
      <c r="S8025" s="157"/>
    </row>
    <row r="8026" spans="1:19" s="158" customFormat="1" x14ac:dyDescent="0.2">
      <c r="A8026" s="157"/>
      <c r="E8026" s="159"/>
      <c r="F8026" s="159"/>
      <c r="G8026" s="160"/>
      <c r="H8026" s="159"/>
      <c r="I8026" s="159"/>
      <c r="K8026" s="161"/>
      <c r="S8026" s="157"/>
    </row>
    <row r="8027" spans="1:19" s="158" customFormat="1" x14ac:dyDescent="0.2">
      <c r="A8027" s="157"/>
      <c r="E8027" s="159"/>
      <c r="F8027" s="159"/>
      <c r="G8027" s="160"/>
      <c r="H8027" s="159"/>
      <c r="I8027" s="159"/>
      <c r="K8027" s="161"/>
      <c r="S8027" s="157"/>
    </row>
    <row r="8028" spans="1:19" s="158" customFormat="1" x14ac:dyDescent="0.2">
      <c r="A8028" s="157"/>
      <c r="E8028" s="159"/>
      <c r="F8028" s="159"/>
      <c r="G8028" s="160"/>
      <c r="H8028" s="159"/>
      <c r="I8028" s="159"/>
      <c r="K8028" s="161"/>
      <c r="S8028" s="157"/>
    </row>
    <row r="8029" spans="1:19" s="158" customFormat="1" x14ac:dyDescent="0.2">
      <c r="A8029" s="157"/>
      <c r="E8029" s="159"/>
      <c r="F8029" s="159"/>
      <c r="G8029" s="160"/>
      <c r="H8029" s="159"/>
      <c r="I8029" s="159"/>
      <c r="K8029" s="161"/>
      <c r="S8029" s="157"/>
    </row>
    <row r="8030" spans="1:19" s="158" customFormat="1" x14ac:dyDescent="0.2">
      <c r="A8030" s="157"/>
      <c r="E8030" s="159"/>
      <c r="F8030" s="159"/>
      <c r="G8030" s="160"/>
      <c r="H8030" s="159"/>
      <c r="I8030" s="159"/>
      <c r="K8030" s="161"/>
      <c r="S8030" s="157"/>
    </row>
    <row r="8031" spans="1:19" s="158" customFormat="1" x14ac:dyDescent="0.2">
      <c r="A8031" s="157"/>
      <c r="E8031" s="159"/>
      <c r="F8031" s="159"/>
      <c r="G8031" s="160"/>
      <c r="H8031" s="159"/>
      <c r="I8031" s="159"/>
      <c r="K8031" s="161"/>
      <c r="S8031" s="157"/>
    </row>
    <row r="8032" spans="1:19" s="158" customFormat="1" x14ac:dyDescent="0.2">
      <c r="A8032" s="157"/>
      <c r="E8032" s="159"/>
      <c r="F8032" s="159"/>
      <c r="G8032" s="160"/>
      <c r="H8032" s="159"/>
      <c r="I8032" s="159"/>
      <c r="K8032" s="161"/>
      <c r="S8032" s="157"/>
    </row>
    <row r="8033" spans="1:19" s="158" customFormat="1" x14ac:dyDescent="0.2">
      <c r="A8033" s="157"/>
      <c r="E8033" s="159"/>
      <c r="F8033" s="159"/>
      <c r="G8033" s="160"/>
      <c r="H8033" s="159"/>
      <c r="I8033" s="159"/>
      <c r="K8033" s="161"/>
      <c r="S8033" s="157"/>
    </row>
    <row r="8034" spans="1:19" s="158" customFormat="1" x14ac:dyDescent="0.2">
      <c r="A8034" s="157"/>
      <c r="E8034" s="159"/>
      <c r="F8034" s="159"/>
      <c r="G8034" s="160"/>
      <c r="H8034" s="159"/>
      <c r="I8034" s="159"/>
      <c r="K8034" s="161"/>
      <c r="S8034" s="157"/>
    </row>
    <row r="8035" spans="1:19" s="158" customFormat="1" x14ac:dyDescent="0.2">
      <c r="A8035" s="157"/>
      <c r="E8035" s="159"/>
      <c r="F8035" s="159"/>
      <c r="G8035" s="160"/>
      <c r="H8035" s="159"/>
      <c r="I8035" s="159"/>
      <c r="K8035" s="161"/>
      <c r="S8035" s="157"/>
    </row>
    <row r="8036" spans="1:19" s="158" customFormat="1" x14ac:dyDescent="0.2">
      <c r="A8036" s="157"/>
      <c r="E8036" s="159"/>
      <c r="F8036" s="159"/>
      <c r="G8036" s="160"/>
      <c r="H8036" s="159"/>
      <c r="I8036" s="159"/>
      <c r="K8036" s="161"/>
      <c r="S8036" s="157"/>
    </row>
    <row r="8037" spans="1:19" s="158" customFormat="1" x14ac:dyDescent="0.2">
      <c r="A8037" s="157"/>
      <c r="E8037" s="159"/>
      <c r="F8037" s="159"/>
      <c r="G8037" s="160"/>
      <c r="H8037" s="159"/>
      <c r="I8037" s="159"/>
      <c r="K8037" s="161"/>
      <c r="S8037" s="157"/>
    </row>
    <row r="8038" spans="1:19" s="158" customFormat="1" x14ac:dyDescent="0.2">
      <c r="A8038" s="157"/>
      <c r="E8038" s="159"/>
      <c r="F8038" s="159"/>
      <c r="G8038" s="160"/>
      <c r="H8038" s="159"/>
      <c r="I8038" s="159"/>
      <c r="K8038" s="161"/>
      <c r="S8038" s="157"/>
    </row>
    <row r="8039" spans="1:19" s="158" customFormat="1" x14ac:dyDescent="0.2">
      <c r="A8039" s="157"/>
      <c r="E8039" s="159"/>
      <c r="F8039" s="159"/>
      <c r="G8039" s="160"/>
      <c r="H8039" s="159"/>
      <c r="I8039" s="159"/>
      <c r="K8039" s="161"/>
      <c r="S8039" s="157"/>
    </row>
    <row r="8040" spans="1:19" s="158" customFormat="1" x14ac:dyDescent="0.2">
      <c r="A8040" s="157"/>
      <c r="E8040" s="159"/>
      <c r="F8040" s="159"/>
      <c r="G8040" s="160"/>
      <c r="H8040" s="159"/>
      <c r="I8040" s="159"/>
      <c r="K8040" s="161"/>
      <c r="S8040" s="157"/>
    </row>
    <row r="8041" spans="1:19" s="158" customFormat="1" x14ac:dyDescent="0.2">
      <c r="A8041" s="157"/>
      <c r="E8041" s="159"/>
      <c r="F8041" s="159"/>
      <c r="G8041" s="160"/>
      <c r="H8041" s="159"/>
      <c r="I8041" s="159"/>
      <c r="K8041" s="161"/>
      <c r="S8041" s="157"/>
    </row>
    <row r="8042" spans="1:19" s="158" customFormat="1" x14ac:dyDescent="0.2">
      <c r="A8042" s="157"/>
      <c r="E8042" s="159"/>
      <c r="F8042" s="159"/>
      <c r="G8042" s="160"/>
      <c r="H8042" s="159"/>
      <c r="I8042" s="159"/>
      <c r="K8042" s="161"/>
      <c r="S8042" s="157"/>
    </row>
    <row r="8043" spans="1:19" s="158" customFormat="1" x14ac:dyDescent="0.2">
      <c r="A8043" s="157"/>
      <c r="E8043" s="159"/>
      <c r="F8043" s="159"/>
      <c r="G8043" s="160"/>
      <c r="H8043" s="159"/>
      <c r="I8043" s="159"/>
      <c r="K8043" s="161"/>
      <c r="S8043" s="157"/>
    </row>
    <row r="8044" spans="1:19" s="158" customFormat="1" x14ac:dyDescent="0.2">
      <c r="A8044" s="157"/>
      <c r="E8044" s="159"/>
      <c r="F8044" s="159"/>
      <c r="G8044" s="160"/>
      <c r="H8044" s="159"/>
      <c r="I8044" s="159"/>
      <c r="K8044" s="161"/>
      <c r="S8044" s="157"/>
    </row>
    <row r="8045" spans="1:19" s="158" customFormat="1" x14ac:dyDescent="0.2">
      <c r="A8045" s="157"/>
      <c r="E8045" s="159"/>
      <c r="F8045" s="159"/>
      <c r="G8045" s="160"/>
      <c r="H8045" s="159"/>
      <c r="I8045" s="159"/>
      <c r="K8045" s="161"/>
      <c r="S8045" s="157"/>
    </row>
    <row r="8046" spans="1:19" s="158" customFormat="1" x14ac:dyDescent="0.2">
      <c r="A8046" s="157"/>
      <c r="E8046" s="159"/>
      <c r="F8046" s="159"/>
      <c r="G8046" s="160"/>
      <c r="H8046" s="159"/>
      <c r="I8046" s="159"/>
      <c r="K8046" s="161"/>
      <c r="S8046" s="157"/>
    </row>
    <row r="8047" spans="1:19" s="158" customFormat="1" x14ac:dyDescent="0.2">
      <c r="A8047" s="157"/>
      <c r="E8047" s="159"/>
      <c r="F8047" s="159"/>
      <c r="G8047" s="160"/>
      <c r="H8047" s="159"/>
      <c r="I8047" s="159"/>
      <c r="K8047" s="161"/>
      <c r="S8047" s="157"/>
    </row>
    <row r="8048" spans="1:19" s="158" customFormat="1" x14ac:dyDescent="0.2">
      <c r="A8048" s="157"/>
      <c r="E8048" s="159"/>
      <c r="F8048" s="159"/>
      <c r="G8048" s="160"/>
      <c r="H8048" s="159"/>
      <c r="I8048" s="159"/>
      <c r="K8048" s="161"/>
      <c r="S8048" s="157"/>
    </row>
    <row r="8049" spans="1:19" s="158" customFormat="1" x14ac:dyDescent="0.2">
      <c r="A8049" s="157"/>
      <c r="E8049" s="159"/>
      <c r="F8049" s="159"/>
      <c r="G8049" s="160"/>
      <c r="H8049" s="159"/>
      <c r="I8049" s="159"/>
      <c r="K8049" s="161"/>
      <c r="S8049" s="157"/>
    </row>
    <row r="8050" spans="1:19" s="158" customFormat="1" x14ac:dyDescent="0.2">
      <c r="A8050" s="157"/>
      <c r="E8050" s="159"/>
      <c r="F8050" s="159"/>
      <c r="G8050" s="160"/>
      <c r="H8050" s="159"/>
      <c r="I8050" s="159"/>
      <c r="K8050" s="161"/>
      <c r="S8050" s="157"/>
    </row>
    <row r="8051" spans="1:19" s="158" customFormat="1" x14ac:dyDescent="0.2">
      <c r="A8051" s="157"/>
      <c r="E8051" s="159"/>
      <c r="F8051" s="159"/>
      <c r="G8051" s="160"/>
      <c r="H8051" s="159"/>
      <c r="I8051" s="159"/>
      <c r="K8051" s="161"/>
      <c r="S8051" s="157"/>
    </row>
    <row r="8052" spans="1:19" s="158" customFormat="1" x14ac:dyDescent="0.2">
      <c r="A8052" s="157"/>
      <c r="E8052" s="159"/>
      <c r="F8052" s="159"/>
      <c r="G8052" s="160"/>
      <c r="H8052" s="159"/>
      <c r="I8052" s="159"/>
      <c r="K8052" s="161"/>
      <c r="S8052" s="157"/>
    </row>
    <row r="8053" spans="1:19" s="158" customFormat="1" x14ac:dyDescent="0.2">
      <c r="A8053" s="157"/>
      <c r="E8053" s="159"/>
      <c r="F8053" s="159"/>
      <c r="G8053" s="160"/>
      <c r="H8053" s="159"/>
      <c r="I8053" s="159"/>
      <c r="K8053" s="161"/>
      <c r="S8053" s="157"/>
    </row>
    <row r="8054" spans="1:19" s="158" customFormat="1" x14ac:dyDescent="0.2">
      <c r="A8054" s="157"/>
      <c r="E8054" s="159"/>
      <c r="F8054" s="159"/>
      <c r="G8054" s="160"/>
      <c r="H8054" s="159"/>
      <c r="I8054" s="159"/>
      <c r="K8054" s="161"/>
      <c r="S8054" s="157"/>
    </row>
    <row r="8055" spans="1:19" s="158" customFormat="1" x14ac:dyDescent="0.2">
      <c r="A8055" s="157"/>
      <c r="E8055" s="159"/>
      <c r="F8055" s="159"/>
      <c r="G8055" s="160"/>
      <c r="H8055" s="159"/>
      <c r="I8055" s="159"/>
      <c r="K8055" s="161"/>
      <c r="S8055" s="157"/>
    </row>
    <row r="8056" spans="1:19" s="158" customFormat="1" x14ac:dyDescent="0.2">
      <c r="A8056" s="157"/>
      <c r="E8056" s="159"/>
      <c r="F8056" s="159"/>
      <c r="G8056" s="160"/>
      <c r="H8056" s="159"/>
      <c r="I8056" s="159"/>
      <c r="K8056" s="161"/>
      <c r="S8056" s="157"/>
    </row>
    <row r="8057" spans="1:19" s="158" customFormat="1" x14ac:dyDescent="0.2">
      <c r="A8057" s="157"/>
      <c r="E8057" s="159"/>
      <c r="F8057" s="159"/>
      <c r="G8057" s="160"/>
      <c r="H8057" s="159"/>
      <c r="I8057" s="159"/>
      <c r="K8057" s="161"/>
      <c r="S8057" s="157"/>
    </row>
    <row r="8058" spans="1:19" s="158" customFormat="1" x14ac:dyDescent="0.2">
      <c r="A8058" s="157"/>
      <c r="E8058" s="159"/>
      <c r="F8058" s="159"/>
      <c r="G8058" s="160"/>
      <c r="H8058" s="159"/>
      <c r="I8058" s="159"/>
      <c r="K8058" s="161"/>
      <c r="S8058" s="157"/>
    </row>
    <row r="8059" spans="1:19" s="158" customFormat="1" x14ac:dyDescent="0.2">
      <c r="A8059" s="157"/>
      <c r="E8059" s="159"/>
      <c r="F8059" s="159"/>
      <c r="G8059" s="160"/>
      <c r="H8059" s="159"/>
      <c r="I8059" s="159"/>
      <c r="K8059" s="161"/>
      <c r="S8059" s="157"/>
    </row>
    <row r="8060" spans="1:19" s="158" customFormat="1" x14ac:dyDescent="0.2">
      <c r="A8060" s="157"/>
      <c r="E8060" s="159"/>
      <c r="F8060" s="159"/>
      <c r="G8060" s="160"/>
      <c r="H8060" s="159"/>
      <c r="I8060" s="159"/>
      <c r="K8060" s="161"/>
      <c r="S8060" s="157"/>
    </row>
    <row r="8061" spans="1:19" s="158" customFormat="1" x14ac:dyDescent="0.2">
      <c r="A8061" s="157"/>
      <c r="E8061" s="159"/>
      <c r="F8061" s="159"/>
      <c r="G8061" s="160"/>
      <c r="H8061" s="159"/>
      <c r="I8061" s="159"/>
      <c r="K8061" s="161"/>
      <c r="S8061" s="157"/>
    </row>
    <row r="8062" spans="1:19" s="158" customFormat="1" x14ac:dyDescent="0.2">
      <c r="A8062" s="157"/>
      <c r="E8062" s="159"/>
      <c r="F8062" s="159"/>
      <c r="G8062" s="160"/>
      <c r="H8062" s="159"/>
      <c r="I8062" s="159"/>
      <c r="K8062" s="161"/>
      <c r="S8062" s="157"/>
    </row>
    <row r="8063" spans="1:19" s="158" customFormat="1" x14ac:dyDescent="0.2">
      <c r="A8063" s="157"/>
      <c r="E8063" s="159"/>
      <c r="F8063" s="159"/>
      <c r="G8063" s="160"/>
      <c r="H8063" s="159"/>
      <c r="I8063" s="159"/>
      <c r="K8063" s="161"/>
      <c r="S8063" s="157"/>
    </row>
    <row r="8064" spans="1:19" s="158" customFormat="1" x14ac:dyDescent="0.2">
      <c r="A8064" s="157"/>
      <c r="E8064" s="159"/>
      <c r="F8064" s="159"/>
      <c r="G8064" s="160"/>
      <c r="H8064" s="159"/>
      <c r="I8064" s="159"/>
      <c r="K8064" s="161"/>
      <c r="S8064" s="157"/>
    </row>
    <row r="8065" spans="1:19" s="158" customFormat="1" x14ac:dyDescent="0.2">
      <c r="A8065" s="157"/>
      <c r="E8065" s="159"/>
      <c r="F8065" s="159"/>
      <c r="G8065" s="160"/>
      <c r="H8065" s="159"/>
      <c r="I8065" s="159"/>
      <c r="K8065" s="161"/>
      <c r="S8065" s="157"/>
    </row>
    <row r="8066" spans="1:19" s="158" customFormat="1" x14ac:dyDescent="0.2">
      <c r="A8066" s="157"/>
      <c r="E8066" s="159"/>
      <c r="F8066" s="159"/>
      <c r="G8066" s="160"/>
      <c r="H8066" s="159"/>
      <c r="I8066" s="159"/>
      <c r="K8066" s="161"/>
      <c r="S8066" s="157"/>
    </row>
    <row r="8067" spans="1:19" s="158" customFormat="1" x14ac:dyDescent="0.2">
      <c r="A8067" s="157"/>
      <c r="E8067" s="159"/>
      <c r="F8067" s="159"/>
      <c r="G8067" s="160"/>
      <c r="H8067" s="159"/>
      <c r="I8067" s="159"/>
      <c r="K8067" s="161"/>
      <c r="S8067" s="157"/>
    </row>
    <row r="8068" spans="1:19" s="158" customFormat="1" x14ac:dyDescent="0.2">
      <c r="A8068" s="157"/>
      <c r="E8068" s="159"/>
      <c r="F8068" s="159"/>
      <c r="G8068" s="160"/>
      <c r="H8068" s="159"/>
      <c r="I8068" s="159"/>
      <c r="K8068" s="161"/>
      <c r="S8068" s="157"/>
    </row>
    <row r="8069" spans="1:19" s="158" customFormat="1" x14ac:dyDescent="0.2">
      <c r="A8069" s="157"/>
      <c r="E8069" s="159"/>
      <c r="F8069" s="159"/>
      <c r="G8069" s="160"/>
      <c r="H8069" s="159"/>
      <c r="I8069" s="159"/>
      <c r="K8069" s="161"/>
      <c r="S8069" s="157"/>
    </row>
    <row r="8070" spans="1:19" s="158" customFormat="1" x14ac:dyDescent="0.2">
      <c r="A8070" s="157"/>
      <c r="E8070" s="159"/>
      <c r="F8070" s="159"/>
      <c r="G8070" s="160"/>
      <c r="H8070" s="159"/>
      <c r="I8070" s="159"/>
      <c r="K8070" s="161"/>
      <c r="S8070" s="157"/>
    </row>
    <row r="8071" spans="1:19" s="158" customFormat="1" x14ac:dyDescent="0.2">
      <c r="A8071" s="157"/>
      <c r="E8071" s="159"/>
      <c r="F8071" s="159"/>
      <c r="G8071" s="160"/>
      <c r="H8071" s="159"/>
      <c r="I8071" s="159"/>
      <c r="K8071" s="161"/>
      <c r="S8071" s="157"/>
    </row>
    <row r="8072" spans="1:19" s="158" customFormat="1" x14ac:dyDescent="0.2">
      <c r="A8072" s="157"/>
      <c r="E8072" s="159"/>
      <c r="F8072" s="159"/>
      <c r="G8072" s="160"/>
      <c r="H8072" s="159"/>
      <c r="I8072" s="159"/>
      <c r="K8072" s="161"/>
      <c r="S8072" s="157"/>
    </row>
    <row r="8073" spans="1:19" s="158" customFormat="1" x14ac:dyDescent="0.2">
      <c r="A8073" s="157"/>
      <c r="E8073" s="159"/>
      <c r="F8073" s="159"/>
      <c r="G8073" s="160"/>
      <c r="H8073" s="159"/>
      <c r="I8073" s="159"/>
      <c r="K8073" s="161"/>
      <c r="S8073" s="157"/>
    </row>
    <row r="8074" spans="1:19" s="158" customFormat="1" x14ac:dyDescent="0.2">
      <c r="A8074" s="157"/>
      <c r="E8074" s="159"/>
      <c r="F8074" s="159"/>
      <c r="G8074" s="160"/>
      <c r="H8074" s="159"/>
      <c r="I8074" s="159"/>
      <c r="K8074" s="161"/>
      <c r="S8074" s="157"/>
    </row>
    <row r="8075" spans="1:19" s="158" customFormat="1" x14ac:dyDescent="0.2">
      <c r="A8075" s="157"/>
      <c r="E8075" s="159"/>
      <c r="F8075" s="159"/>
      <c r="G8075" s="160"/>
      <c r="H8075" s="159"/>
      <c r="I8075" s="159"/>
      <c r="K8075" s="161"/>
      <c r="S8075" s="157"/>
    </row>
    <row r="8076" spans="1:19" s="158" customFormat="1" x14ac:dyDescent="0.2">
      <c r="A8076" s="157"/>
      <c r="E8076" s="159"/>
      <c r="F8076" s="159"/>
      <c r="G8076" s="160"/>
      <c r="H8076" s="159"/>
      <c r="I8076" s="159"/>
      <c r="K8076" s="161"/>
      <c r="S8076" s="157"/>
    </row>
    <row r="8077" spans="1:19" s="158" customFormat="1" x14ac:dyDescent="0.2">
      <c r="A8077" s="157"/>
      <c r="E8077" s="159"/>
      <c r="F8077" s="159"/>
      <c r="G8077" s="160"/>
      <c r="H8077" s="159"/>
      <c r="I8077" s="159"/>
      <c r="K8077" s="161"/>
      <c r="S8077" s="157"/>
    </row>
    <row r="8078" spans="1:19" s="158" customFormat="1" x14ac:dyDescent="0.2">
      <c r="A8078" s="157"/>
      <c r="E8078" s="159"/>
      <c r="F8078" s="159"/>
      <c r="G8078" s="160"/>
      <c r="H8078" s="159"/>
      <c r="I8078" s="159"/>
      <c r="K8078" s="161"/>
      <c r="S8078" s="157"/>
    </row>
    <row r="8079" spans="1:19" s="158" customFormat="1" x14ac:dyDescent="0.2">
      <c r="A8079" s="157"/>
      <c r="E8079" s="159"/>
      <c r="F8079" s="159"/>
      <c r="G8079" s="160"/>
      <c r="H8079" s="159"/>
      <c r="I8079" s="159"/>
      <c r="K8079" s="161"/>
      <c r="S8079" s="157"/>
    </row>
    <row r="8080" spans="1:19" s="158" customFormat="1" x14ac:dyDescent="0.2">
      <c r="A8080" s="157"/>
      <c r="E8080" s="159"/>
      <c r="F8080" s="159"/>
      <c r="G8080" s="160"/>
      <c r="H8080" s="159"/>
      <c r="I8080" s="159"/>
      <c r="K8080" s="161"/>
      <c r="S8080" s="157"/>
    </row>
    <row r="8081" spans="1:19" s="158" customFormat="1" x14ac:dyDescent="0.2">
      <c r="A8081" s="157"/>
      <c r="E8081" s="159"/>
      <c r="F8081" s="159"/>
      <c r="G8081" s="160"/>
      <c r="H8081" s="159"/>
      <c r="I8081" s="159"/>
      <c r="K8081" s="161"/>
      <c r="S8081" s="157"/>
    </row>
    <row r="8082" spans="1:19" s="158" customFormat="1" x14ac:dyDescent="0.2">
      <c r="A8082" s="157"/>
      <c r="E8082" s="159"/>
      <c r="F8082" s="159"/>
      <c r="G8082" s="160"/>
      <c r="H8082" s="159"/>
      <c r="I8082" s="159"/>
      <c r="K8082" s="161"/>
      <c r="S8082" s="157"/>
    </row>
    <row r="8083" spans="1:19" s="158" customFormat="1" x14ac:dyDescent="0.2">
      <c r="A8083" s="157"/>
      <c r="E8083" s="159"/>
      <c r="F8083" s="159"/>
      <c r="G8083" s="160"/>
      <c r="H8083" s="159"/>
      <c r="I8083" s="159"/>
      <c r="K8083" s="161"/>
      <c r="S8083" s="157"/>
    </row>
    <row r="8084" spans="1:19" s="158" customFormat="1" x14ac:dyDescent="0.2">
      <c r="A8084" s="157"/>
      <c r="E8084" s="159"/>
      <c r="F8084" s="159"/>
      <c r="G8084" s="160"/>
      <c r="H8084" s="159"/>
      <c r="I8084" s="159"/>
      <c r="K8084" s="161"/>
      <c r="S8084" s="157"/>
    </row>
    <row r="8085" spans="1:19" s="158" customFormat="1" x14ac:dyDescent="0.2">
      <c r="A8085" s="157"/>
      <c r="E8085" s="159"/>
      <c r="F8085" s="159"/>
      <c r="G8085" s="160"/>
      <c r="H8085" s="159"/>
      <c r="I8085" s="159"/>
      <c r="K8085" s="161"/>
      <c r="S8085" s="157"/>
    </row>
    <row r="8086" spans="1:19" s="158" customFormat="1" x14ac:dyDescent="0.2">
      <c r="A8086" s="157"/>
      <c r="E8086" s="159"/>
      <c r="F8086" s="159"/>
      <c r="G8086" s="160"/>
      <c r="H8086" s="159"/>
      <c r="I8086" s="159"/>
      <c r="K8086" s="161"/>
      <c r="S8086" s="157"/>
    </row>
    <row r="8087" spans="1:19" s="158" customFormat="1" x14ac:dyDescent="0.2">
      <c r="A8087" s="157"/>
      <c r="E8087" s="159"/>
      <c r="F8087" s="159"/>
      <c r="G8087" s="160"/>
      <c r="H8087" s="159"/>
      <c r="I8087" s="159"/>
      <c r="K8087" s="161"/>
      <c r="S8087" s="157"/>
    </row>
    <row r="8088" spans="1:19" s="158" customFormat="1" x14ac:dyDescent="0.2">
      <c r="A8088" s="157"/>
      <c r="E8088" s="159"/>
      <c r="F8088" s="159"/>
      <c r="G8088" s="160"/>
      <c r="H8088" s="159"/>
      <c r="I8088" s="159"/>
      <c r="K8088" s="161"/>
      <c r="S8088" s="157"/>
    </row>
    <row r="8089" spans="1:19" s="158" customFormat="1" x14ac:dyDescent="0.2">
      <c r="A8089" s="157"/>
      <c r="E8089" s="159"/>
      <c r="F8089" s="159"/>
      <c r="G8089" s="160"/>
      <c r="H8089" s="159"/>
      <c r="I8089" s="159"/>
      <c r="K8089" s="161"/>
      <c r="S8089" s="157"/>
    </row>
    <row r="8090" spans="1:19" s="158" customFormat="1" x14ac:dyDescent="0.2">
      <c r="A8090" s="157"/>
      <c r="E8090" s="159"/>
      <c r="F8090" s="159"/>
      <c r="G8090" s="160"/>
      <c r="H8090" s="159"/>
      <c r="I8090" s="159"/>
      <c r="K8090" s="161"/>
      <c r="S8090" s="157"/>
    </row>
    <row r="8091" spans="1:19" s="158" customFormat="1" x14ac:dyDescent="0.2">
      <c r="A8091" s="157"/>
      <c r="E8091" s="159"/>
      <c r="F8091" s="159"/>
      <c r="G8091" s="160"/>
      <c r="H8091" s="159"/>
      <c r="I8091" s="159"/>
      <c r="K8091" s="161"/>
      <c r="S8091" s="157"/>
    </row>
    <row r="8092" spans="1:19" s="158" customFormat="1" x14ac:dyDescent="0.2">
      <c r="A8092" s="157"/>
      <c r="E8092" s="159"/>
      <c r="F8092" s="159"/>
      <c r="G8092" s="160"/>
      <c r="H8092" s="159"/>
      <c r="I8092" s="159"/>
      <c r="K8092" s="161"/>
      <c r="S8092" s="157"/>
    </row>
    <row r="8093" spans="1:19" s="158" customFormat="1" x14ac:dyDescent="0.2">
      <c r="A8093" s="157"/>
      <c r="E8093" s="159"/>
      <c r="F8093" s="159"/>
      <c r="G8093" s="160"/>
      <c r="H8093" s="159"/>
      <c r="I8093" s="159"/>
      <c r="K8093" s="161"/>
      <c r="S8093" s="157"/>
    </row>
    <row r="8094" spans="1:19" s="158" customFormat="1" x14ac:dyDescent="0.2">
      <c r="A8094" s="157"/>
      <c r="E8094" s="159"/>
      <c r="F8094" s="159"/>
      <c r="G8094" s="160"/>
      <c r="H8094" s="159"/>
      <c r="I8094" s="159"/>
      <c r="K8094" s="161"/>
      <c r="S8094" s="157"/>
    </row>
    <row r="8095" spans="1:19" s="158" customFormat="1" x14ac:dyDescent="0.2">
      <c r="A8095" s="157"/>
      <c r="E8095" s="159"/>
      <c r="F8095" s="159"/>
      <c r="G8095" s="160"/>
      <c r="H8095" s="159"/>
      <c r="I8095" s="159"/>
      <c r="K8095" s="161"/>
      <c r="S8095" s="157"/>
    </row>
    <row r="8096" spans="1:19" s="158" customFormat="1" x14ac:dyDescent="0.2">
      <c r="A8096" s="157"/>
      <c r="E8096" s="159"/>
      <c r="F8096" s="159"/>
      <c r="G8096" s="160"/>
      <c r="H8096" s="159"/>
      <c r="I8096" s="159"/>
      <c r="K8096" s="161"/>
      <c r="S8096" s="157"/>
    </row>
    <row r="8097" spans="1:19" s="158" customFormat="1" x14ac:dyDescent="0.2">
      <c r="A8097" s="157"/>
      <c r="E8097" s="159"/>
      <c r="F8097" s="159"/>
      <c r="G8097" s="160"/>
      <c r="H8097" s="159"/>
      <c r="I8097" s="159"/>
      <c r="K8097" s="161"/>
      <c r="S8097" s="157"/>
    </row>
    <row r="8098" spans="1:19" s="158" customFormat="1" x14ac:dyDescent="0.2">
      <c r="A8098" s="157"/>
      <c r="E8098" s="159"/>
      <c r="F8098" s="159"/>
      <c r="G8098" s="160"/>
      <c r="H8098" s="159"/>
      <c r="I8098" s="159"/>
      <c r="K8098" s="161"/>
      <c r="S8098" s="157"/>
    </row>
    <row r="8099" spans="1:19" s="158" customFormat="1" x14ac:dyDescent="0.2">
      <c r="A8099" s="157"/>
      <c r="E8099" s="159"/>
      <c r="F8099" s="159"/>
      <c r="G8099" s="160"/>
      <c r="H8099" s="159"/>
      <c r="I8099" s="159"/>
      <c r="K8099" s="161"/>
      <c r="S8099" s="157"/>
    </row>
    <row r="8100" spans="1:19" s="158" customFormat="1" x14ac:dyDescent="0.2">
      <c r="A8100" s="157"/>
      <c r="E8100" s="159"/>
      <c r="F8100" s="159"/>
      <c r="G8100" s="160"/>
      <c r="H8100" s="159"/>
      <c r="I8100" s="159"/>
      <c r="K8100" s="161"/>
      <c r="S8100" s="157"/>
    </row>
    <row r="8101" spans="1:19" s="158" customFormat="1" x14ac:dyDescent="0.2">
      <c r="A8101" s="157"/>
      <c r="E8101" s="159"/>
      <c r="F8101" s="159"/>
      <c r="G8101" s="160"/>
      <c r="H8101" s="159"/>
      <c r="I8101" s="159"/>
      <c r="K8101" s="161"/>
      <c r="S8101" s="157"/>
    </row>
    <row r="8102" spans="1:19" s="158" customFormat="1" x14ac:dyDescent="0.2">
      <c r="A8102" s="157"/>
      <c r="E8102" s="159"/>
      <c r="F8102" s="159"/>
      <c r="G8102" s="160"/>
      <c r="H8102" s="159"/>
      <c r="I8102" s="159"/>
      <c r="K8102" s="161"/>
      <c r="S8102" s="157"/>
    </row>
    <row r="8103" spans="1:19" s="158" customFormat="1" x14ac:dyDescent="0.2">
      <c r="A8103" s="157"/>
      <c r="E8103" s="159"/>
      <c r="F8103" s="159"/>
      <c r="G8103" s="160"/>
      <c r="H8103" s="159"/>
      <c r="I8103" s="159"/>
      <c r="K8103" s="161"/>
      <c r="S8103" s="157"/>
    </row>
    <row r="8104" spans="1:19" s="158" customFormat="1" x14ac:dyDescent="0.2">
      <c r="A8104" s="157"/>
      <c r="E8104" s="159"/>
      <c r="F8104" s="159"/>
      <c r="G8104" s="160"/>
      <c r="H8104" s="159"/>
      <c r="I8104" s="159"/>
      <c r="K8104" s="161"/>
      <c r="S8104" s="157"/>
    </row>
    <row r="8105" spans="1:19" s="158" customFormat="1" x14ac:dyDescent="0.2">
      <c r="A8105" s="157"/>
      <c r="E8105" s="159"/>
      <c r="F8105" s="159"/>
      <c r="G8105" s="160"/>
      <c r="H8105" s="159"/>
      <c r="I8105" s="159"/>
      <c r="K8105" s="161"/>
      <c r="S8105" s="157"/>
    </row>
    <row r="8106" spans="1:19" s="158" customFormat="1" x14ac:dyDescent="0.2">
      <c r="A8106" s="157"/>
      <c r="E8106" s="159"/>
      <c r="F8106" s="159"/>
      <c r="G8106" s="160"/>
      <c r="H8106" s="159"/>
      <c r="I8106" s="159"/>
      <c r="K8106" s="161"/>
      <c r="S8106" s="157"/>
    </row>
    <row r="8107" spans="1:19" s="158" customFormat="1" x14ac:dyDescent="0.2">
      <c r="A8107" s="157"/>
      <c r="E8107" s="159"/>
      <c r="F8107" s="159"/>
      <c r="G8107" s="160"/>
      <c r="H8107" s="159"/>
      <c r="I8107" s="159"/>
      <c r="K8107" s="161"/>
      <c r="S8107" s="157"/>
    </row>
    <row r="8108" spans="1:19" s="158" customFormat="1" x14ac:dyDescent="0.2">
      <c r="A8108" s="157"/>
      <c r="E8108" s="159"/>
      <c r="F8108" s="159"/>
      <c r="G8108" s="160"/>
      <c r="H8108" s="159"/>
      <c r="I8108" s="159"/>
      <c r="K8108" s="161"/>
      <c r="S8108" s="157"/>
    </row>
    <row r="8109" spans="1:19" s="158" customFormat="1" x14ac:dyDescent="0.2">
      <c r="A8109" s="157"/>
      <c r="E8109" s="159"/>
      <c r="F8109" s="159"/>
      <c r="G8109" s="160"/>
      <c r="H8109" s="159"/>
      <c r="I8109" s="159"/>
      <c r="K8109" s="161"/>
      <c r="S8109" s="157"/>
    </row>
    <row r="8110" spans="1:19" s="158" customFormat="1" x14ac:dyDescent="0.2">
      <c r="A8110" s="157"/>
      <c r="E8110" s="159"/>
      <c r="F8110" s="159"/>
      <c r="G8110" s="160"/>
      <c r="H8110" s="159"/>
      <c r="I8110" s="159"/>
      <c r="K8110" s="161"/>
      <c r="S8110" s="157"/>
    </row>
    <row r="8111" spans="1:19" s="158" customFormat="1" x14ac:dyDescent="0.2">
      <c r="A8111" s="157"/>
      <c r="E8111" s="159"/>
      <c r="F8111" s="159"/>
      <c r="G8111" s="160"/>
      <c r="H8111" s="159"/>
      <c r="I8111" s="159"/>
      <c r="K8111" s="161"/>
      <c r="S8111" s="157"/>
    </row>
    <row r="8112" spans="1:19" s="158" customFormat="1" x14ac:dyDescent="0.2">
      <c r="A8112" s="157"/>
      <c r="E8112" s="159"/>
      <c r="F8112" s="159"/>
      <c r="G8112" s="160"/>
      <c r="H8112" s="159"/>
      <c r="I8112" s="159"/>
      <c r="K8112" s="161"/>
      <c r="S8112" s="157"/>
    </row>
    <row r="8113" spans="1:19" s="158" customFormat="1" x14ac:dyDescent="0.2">
      <c r="A8113" s="157"/>
      <c r="E8113" s="159"/>
      <c r="F8113" s="159"/>
      <c r="G8113" s="160"/>
      <c r="H8113" s="159"/>
      <c r="I8113" s="159"/>
      <c r="K8113" s="161"/>
      <c r="S8113" s="157"/>
    </row>
    <row r="8114" spans="1:19" s="158" customFormat="1" x14ac:dyDescent="0.2">
      <c r="A8114" s="157"/>
      <c r="E8114" s="159"/>
      <c r="F8114" s="159"/>
      <c r="G8114" s="160"/>
      <c r="H8114" s="159"/>
      <c r="I8114" s="159"/>
      <c r="K8114" s="161"/>
      <c r="S8114" s="157"/>
    </row>
    <row r="8115" spans="1:19" s="158" customFormat="1" x14ac:dyDescent="0.2">
      <c r="A8115" s="157"/>
      <c r="E8115" s="159"/>
      <c r="F8115" s="159"/>
      <c r="G8115" s="160"/>
      <c r="H8115" s="159"/>
      <c r="I8115" s="159"/>
      <c r="K8115" s="161"/>
      <c r="S8115" s="157"/>
    </row>
    <row r="8116" spans="1:19" s="158" customFormat="1" x14ac:dyDescent="0.2">
      <c r="A8116" s="157"/>
      <c r="E8116" s="159"/>
      <c r="F8116" s="159"/>
      <c r="G8116" s="160"/>
      <c r="H8116" s="159"/>
      <c r="I8116" s="159"/>
      <c r="K8116" s="161"/>
      <c r="S8116" s="157"/>
    </row>
    <row r="8117" spans="1:19" s="158" customFormat="1" x14ac:dyDescent="0.2">
      <c r="A8117" s="157"/>
      <c r="E8117" s="159"/>
      <c r="F8117" s="159"/>
      <c r="G8117" s="160"/>
      <c r="H8117" s="159"/>
      <c r="I8117" s="159"/>
      <c r="K8117" s="161"/>
      <c r="S8117" s="157"/>
    </row>
    <row r="8118" spans="1:19" s="158" customFormat="1" x14ac:dyDescent="0.2">
      <c r="A8118" s="157"/>
      <c r="E8118" s="159"/>
      <c r="F8118" s="159"/>
      <c r="G8118" s="160"/>
      <c r="H8118" s="159"/>
      <c r="I8118" s="159"/>
      <c r="K8118" s="161"/>
      <c r="S8118" s="157"/>
    </row>
    <row r="8119" spans="1:19" s="158" customFormat="1" x14ac:dyDescent="0.2">
      <c r="A8119" s="157"/>
      <c r="E8119" s="159"/>
      <c r="F8119" s="159"/>
      <c r="G8119" s="160"/>
      <c r="H8119" s="159"/>
      <c r="I8119" s="159"/>
      <c r="K8119" s="161"/>
      <c r="S8119" s="157"/>
    </row>
    <row r="8120" spans="1:19" s="158" customFormat="1" x14ac:dyDescent="0.2">
      <c r="A8120" s="157"/>
      <c r="E8120" s="159"/>
      <c r="F8120" s="159"/>
      <c r="G8120" s="160"/>
      <c r="H8120" s="159"/>
      <c r="I8120" s="159"/>
      <c r="K8120" s="161"/>
      <c r="S8120" s="157"/>
    </row>
    <row r="8121" spans="1:19" s="158" customFormat="1" x14ac:dyDescent="0.2">
      <c r="A8121" s="157"/>
      <c r="E8121" s="159"/>
      <c r="F8121" s="159"/>
      <c r="G8121" s="160"/>
      <c r="H8121" s="159"/>
      <c r="I8121" s="159"/>
      <c r="K8121" s="161"/>
      <c r="S8121" s="157"/>
    </row>
    <row r="8122" spans="1:19" s="158" customFormat="1" x14ac:dyDescent="0.2">
      <c r="A8122" s="157"/>
      <c r="E8122" s="159"/>
      <c r="F8122" s="159"/>
      <c r="G8122" s="160"/>
      <c r="H8122" s="159"/>
      <c r="I8122" s="159"/>
      <c r="K8122" s="161"/>
      <c r="S8122" s="157"/>
    </row>
    <row r="8123" spans="1:19" s="158" customFormat="1" x14ac:dyDescent="0.2">
      <c r="A8123" s="157"/>
      <c r="E8123" s="159"/>
      <c r="F8123" s="159"/>
      <c r="G8123" s="160"/>
      <c r="H8123" s="159"/>
      <c r="I8123" s="159"/>
      <c r="K8123" s="161"/>
      <c r="S8123" s="157"/>
    </row>
    <row r="8124" spans="1:19" s="158" customFormat="1" x14ac:dyDescent="0.2">
      <c r="A8124" s="157"/>
      <c r="E8124" s="159"/>
      <c r="F8124" s="159"/>
      <c r="G8124" s="160"/>
      <c r="H8124" s="159"/>
      <c r="I8124" s="159"/>
      <c r="K8124" s="161"/>
      <c r="S8124" s="157"/>
    </row>
    <row r="8125" spans="1:19" s="158" customFormat="1" x14ac:dyDescent="0.2">
      <c r="A8125" s="157"/>
      <c r="E8125" s="159"/>
      <c r="F8125" s="159"/>
      <c r="G8125" s="160"/>
      <c r="H8125" s="159"/>
      <c r="I8125" s="159"/>
      <c r="K8125" s="161"/>
      <c r="S8125" s="157"/>
    </row>
    <row r="8126" spans="1:19" s="158" customFormat="1" x14ac:dyDescent="0.2">
      <c r="A8126" s="157"/>
      <c r="E8126" s="159"/>
      <c r="F8126" s="159"/>
      <c r="G8126" s="160"/>
      <c r="H8126" s="159"/>
      <c r="I8126" s="159"/>
      <c r="K8126" s="161"/>
      <c r="S8126" s="157"/>
    </row>
    <row r="8127" spans="1:19" s="158" customFormat="1" x14ac:dyDescent="0.2">
      <c r="A8127" s="157"/>
      <c r="E8127" s="159"/>
      <c r="F8127" s="159"/>
      <c r="G8127" s="160"/>
      <c r="H8127" s="159"/>
      <c r="I8127" s="159"/>
      <c r="K8127" s="161"/>
      <c r="S8127" s="157"/>
    </row>
    <row r="8128" spans="1:19" s="158" customFormat="1" x14ac:dyDescent="0.2">
      <c r="A8128" s="157"/>
      <c r="E8128" s="159"/>
      <c r="F8128" s="159"/>
      <c r="G8128" s="160"/>
      <c r="H8128" s="159"/>
      <c r="I8128" s="159"/>
      <c r="K8128" s="161"/>
      <c r="S8128" s="157"/>
    </row>
    <row r="8129" spans="1:19" s="158" customFormat="1" x14ac:dyDescent="0.2">
      <c r="A8129" s="157"/>
      <c r="E8129" s="159"/>
      <c r="F8129" s="159"/>
      <c r="G8129" s="160"/>
      <c r="H8129" s="159"/>
      <c r="I8129" s="159"/>
      <c r="K8129" s="161"/>
      <c r="S8129" s="157"/>
    </row>
    <row r="8130" spans="1:19" s="158" customFormat="1" x14ac:dyDescent="0.2">
      <c r="A8130" s="157"/>
      <c r="E8130" s="159"/>
      <c r="F8130" s="159"/>
      <c r="G8130" s="160"/>
      <c r="H8130" s="159"/>
      <c r="I8130" s="159"/>
      <c r="K8130" s="161"/>
      <c r="S8130" s="157"/>
    </row>
    <row r="8131" spans="1:19" s="158" customFormat="1" x14ac:dyDescent="0.2">
      <c r="A8131" s="157"/>
      <c r="E8131" s="159"/>
      <c r="F8131" s="159"/>
      <c r="G8131" s="160"/>
      <c r="H8131" s="159"/>
      <c r="I8131" s="159"/>
      <c r="K8131" s="161"/>
      <c r="S8131" s="157"/>
    </row>
    <row r="8132" spans="1:19" s="158" customFormat="1" x14ac:dyDescent="0.2">
      <c r="A8132" s="157"/>
      <c r="E8132" s="159"/>
      <c r="F8132" s="159"/>
      <c r="G8132" s="160"/>
      <c r="H8132" s="159"/>
      <c r="I8132" s="159"/>
      <c r="K8132" s="161"/>
      <c r="S8132" s="157"/>
    </row>
    <row r="8133" spans="1:19" s="158" customFormat="1" x14ac:dyDescent="0.2">
      <c r="A8133" s="157"/>
      <c r="E8133" s="159"/>
      <c r="F8133" s="159"/>
      <c r="G8133" s="160"/>
      <c r="H8133" s="159"/>
      <c r="I8133" s="159"/>
      <c r="K8133" s="161"/>
      <c r="S8133" s="157"/>
    </row>
    <row r="8134" spans="1:19" s="158" customFormat="1" x14ac:dyDescent="0.2">
      <c r="A8134" s="157"/>
      <c r="E8134" s="159"/>
      <c r="F8134" s="159"/>
      <c r="G8134" s="160"/>
      <c r="H8134" s="159"/>
      <c r="I8134" s="159"/>
      <c r="K8134" s="161"/>
      <c r="S8134" s="157"/>
    </row>
    <row r="8135" spans="1:19" s="158" customFormat="1" x14ac:dyDescent="0.2">
      <c r="A8135" s="157"/>
      <c r="E8135" s="159"/>
      <c r="F8135" s="159"/>
      <c r="G8135" s="160"/>
      <c r="H8135" s="159"/>
      <c r="I8135" s="159"/>
      <c r="K8135" s="161"/>
      <c r="S8135" s="157"/>
    </row>
    <row r="8136" spans="1:19" s="158" customFormat="1" x14ac:dyDescent="0.2">
      <c r="A8136" s="157"/>
      <c r="E8136" s="159"/>
      <c r="F8136" s="159"/>
      <c r="G8136" s="160"/>
      <c r="H8136" s="159"/>
      <c r="I8136" s="159"/>
      <c r="K8136" s="161"/>
      <c r="S8136" s="157"/>
    </row>
    <row r="8137" spans="1:19" s="158" customFormat="1" x14ac:dyDescent="0.2">
      <c r="A8137" s="157"/>
      <c r="E8137" s="159"/>
      <c r="F8137" s="159"/>
      <c r="G8137" s="160"/>
      <c r="H8137" s="159"/>
      <c r="I8137" s="159"/>
      <c r="K8137" s="161"/>
      <c r="S8137" s="157"/>
    </row>
    <row r="8138" spans="1:19" s="158" customFormat="1" x14ac:dyDescent="0.2">
      <c r="A8138" s="157"/>
      <c r="E8138" s="159"/>
      <c r="F8138" s="159"/>
      <c r="G8138" s="160"/>
      <c r="H8138" s="159"/>
      <c r="I8138" s="159"/>
      <c r="K8138" s="161"/>
      <c r="S8138" s="157"/>
    </row>
    <row r="8139" spans="1:19" s="158" customFormat="1" x14ac:dyDescent="0.2">
      <c r="A8139" s="157"/>
      <c r="E8139" s="159"/>
      <c r="F8139" s="159"/>
      <c r="G8139" s="160"/>
      <c r="H8139" s="159"/>
      <c r="I8139" s="159"/>
      <c r="K8139" s="161"/>
      <c r="S8139" s="157"/>
    </row>
    <row r="8140" spans="1:19" s="158" customFormat="1" x14ac:dyDescent="0.2">
      <c r="A8140" s="157"/>
      <c r="E8140" s="159"/>
      <c r="F8140" s="159"/>
      <c r="G8140" s="160"/>
      <c r="H8140" s="159"/>
      <c r="I8140" s="159"/>
      <c r="K8140" s="161"/>
      <c r="S8140" s="157"/>
    </row>
    <row r="8141" spans="1:19" s="158" customFormat="1" x14ac:dyDescent="0.2">
      <c r="A8141" s="157"/>
      <c r="E8141" s="159"/>
      <c r="F8141" s="159"/>
      <c r="G8141" s="160"/>
      <c r="H8141" s="159"/>
      <c r="I8141" s="159"/>
      <c r="K8141" s="161"/>
      <c r="S8141" s="157"/>
    </row>
    <row r="8142" spans="1:19" s="158" customFormat="1" x14ac:dyDescent="0.2">
      <c r="A8142" s="157"/>
      <c r="E8142" s="159"/>
      <c r="F8142" s="159"/>
      <c r="G8142" s="160"/>
      <c r="H8142" s="159"/>
      <c r="I8142" s="159"/>
      <c r="K8142" s="161"/>
      <c r="S8142" s="157"/>
    </row>
    <row r="8143" spans="1:19" s="158" customFormat="1" x14ac:dyDescent="0.2">
      <c r="A8143" s="157"/>
      <c r="E8143" s="159"/>
      <c r="F8143" s="159"/>
      <c r="G8143" s="160"/>
      <c r="H8143" s="159"/>
      <c r="I8143" s="159"/>
      <c r="K8143" s="161"/>
      <c r="S8143" s="157"/>
    </row>
    <row r="8144" spans="1:19" s="158" customFormat="1" x14ac:dyDescent="0.2">
      <c r="A8144" s="157"/>
      <c r="E8144" s="159"/>
      <c r="F8144" s="159"/>
      <c r="G8144" s="160"/>
      <c r="H8144" s="159"/>
      <c r="I8144" s="159"/>
      <c r="K8144" s="161"/>
      <c r="S8144" s="157"/>
    </row>
    <row r="8145" spans="1:19" s="158" customFormat="1" x14ac:dyDescent="0.2">
      <c r="A8145" s="157"/>
      <c r="E8145" s="159"/>
      <c r="F8145" s="159"/>
      <c r="G8145" s="160"/>
      <c r="H8145" s="159"/>
      <c r="I8145" s="159"/>
      <c r="K8145" s="161"/>
      <c r="S8145" s="157"/>
    </row>
    <row r="8146" spans="1:19" s="158" customFormat="1" x14ac:dyDescent="0.2">
      <c r="A8146" s="157"/>
      <c r="E8146" s="159"/>
      <c r="F8146" s="159"/>
      <c r="G8146" s="160"/>
      <c r="H8146" s="159"/>
      <c r="I8146" s="159"/>
      <c r="K8146" s="161"/>
      <c r="S8146" s="157"/>
    </row>
    <row r="8147" spans="1:19" s="158" customFormat="1" x14ac:dyDescent="0.2">
      <c r="A8147" s="157"/>
      <c r="E8147" s="159"/>
      <c r="F8147" s="159"/>
      <c r="G8147" s="160"/>
      <c r="H8147" s="159"/>
      <c r="I8147" s="159"/>
      <c r="K8147" s="161"/>
      <c r="S8147" s="157"/>
    </row>
    <row r="8148" spans="1:19" s="158" customFormat="1" x14ac:dyDescent="0.2">
      <c r="A8148" s="157"/>
      <c r="E8148" s="159"/>
      <c r="F8148" s="159"/>
      <c r="G8148" s="160"/>
      <c r="H8148" s="159"/>
      <c r="I8148" s="159"/>
      <c r="K8148" s="161"/>
      <c r="S8148" s="157"/>
    </row>
    <row r="8149" spans="1:19" s="158" customFormat="1" x14ac:dyDescent="0.2">
      <c r="A8149" s="157"/>
      <c r="E8149" s="159"/>
      <c r="F8149" s="159"/>
      <c r="G8149" s="160"/>
      <c r="H8149" s="159"/>
      <c r="I8149" s="159"/>
      <c r="K8149" s="161"/>
      <c r="S8149" s="157"/>
    </row>
    <row r="8150" spans="1:19" s="158" customFormat="1" x14ac:dyDescent="0.2">
      <c r="A8150" s="157"/>
      <c r="E8150" s="159"/>
      <c r="F8150" s="159"/>
      <c r="G8150" s="160"/>
      <c r="H8150" s="159"/>
      <c r="I8150" s="159"/>
      <c r="K8150" s="161"/>
      <c r="S8150" s="157"/>
    </row>
    <row r="8151" spans="1:19" s="158" customFormat="1" x14ac:dyDescent="0.2">
      <c r="A8151" s="157"/>
      <c r="E8151" s="159"/>
      <c r="F8151" s="159"/>
      <c r="G8151" s="160"/>
      <c r="H8151" s="159"/>
      <c r="I8151" s="159"/>
      <c r="K8151" s="161"/>
      <c r="S8151" s="157"/>
    </row>
    <row r="8152" spans="1:19" s="158" customFormat="1" x14ac:dyDescent="0.2">
      <c r="A8152" s="157"/>
      <c r="E8152" s="159"/>
      <c r="F8152" s="159"/>
      <c r="G8152" s="160"/>
      <c r="H8152" s="159"/>
      <c r="I8152" s="159"/>
      <c r="K8152" s="161"/>
      <c r="S8152" s="157"/>
    </row>
    <row r="8153" spans="1:19" s="158" customFormat="1" x14ac:dyDescent="0.2">
      <c r="A8153" s="157"/>
      <c r="E8153" s="159"/>
      <c r="F8153" s="159"/>
      <c r="G8153" s="160"/>
      <c r="H8153" s="159"/>
      <c r="I8153" s="159"/>
      <c r="K8153" s="161"/>
      <c r="S8153" s="157"/>
    </row>
    <row r="8154" spans="1:19" s="158" customFormat="1" x14ac:dyDescent="0.2">
      <c r="A8154" s="157"/>
      <c r="E8154" s="159"/>
      <c r="F8154" s="159"/>
      <c r="G8154" s="160"/>
      <c r="H8154" s="159"/>
      <c r="I8154" s="159"/>
      <c r="K8154" s="161"/>
      <c r="S8154" s="157"/>
    </row>
    <row r="8155" spans="1:19" s="158" customFormat="1" x14ac:dyDescent="0.2">
      <c r="A8155" s="157"/>
      <c r="E8155" s="159"/>
      <c r="F8155" s="159"/>
      <c r="G8155" s="160"/>
      <c r="H8155" s="159"/>
      <c r="I8155" s="159"/>
      <c r="K8155" s="161"/>
      <c r="S8155" s="157"/>
    </row>
    <row r="8156" spans="1:19" s="158" customFormat="1" x14ac:dyDescent="0.2">
      <c r="A8156" s="157"/>
      <c r="E8156" s="159"/>
      <c r="F8156" s="159"/>
      <c r="G8156" s="160"/>
      <c r="H8156" s="159"/>
      <c r="I8156" s="159"/>
      <c r="K8156" s="161"/>
      <c r="S8156" s="157"/>
    </row>
    <row r="8157" spans="1:19" s="158" customFormat="1" x14ac:dyDescent="0.2">
      <c r="A8157" s="157"/>
      <c r="E8157" s="159"/>
      <c r="F8157" s="159"/>
      <c r="G8157" s="160"/>
      <c r="H8157" s="159"/>
      <c r="I8157" s="159"/>
      <c r="K8157" s="161"/>
      <c r="S8157" s="157"/>
    </row>
    <row r="8158" spans="1:19" s="158" customFormat="1" x14ac:dyDescent="0.2">
      <c r="A8158" s="157"/>
      <c r="E8158" s="159"/>
      <c r="F8158" s="159"/>
      <c r="G8158" s="160"/>
      <c r="H8158" s="159"/>
      <c r="I8158" s="159"/>
      <c r="K8158" s="161"/>
      <c r="S8158" s="157"/>
    </row>
    <row r="8159" spans="1:19" s="158" customFormat="1" x14ac:dyDescent="0.2">
      <c r="A8159" s="157"/>
      <c r="E8159" s="159"/>
      <c r="F8159" s="159"/>
      <c r="G8159" s="160"/>
      <c r="H8159" s="159"/>
      <c r="I8159" s="159"/>
      <c r="K8159" s="161"/>
      <c r="S8159" s="157"/>
    </row>
    <row r="8160" spans="1:19" s="158" customFormat="1" x14ac:dyDescent="0.2">
      <c r="A8160" s="157"/>
      <c r="E8160" s="159"/>
      <c r="F8160" s="159"/>
      <c r="G8160" s="160"/>
      <c r="H8160" s="159"/>
      <c r="I8160" s="159"/>
      <c r="K8160" s="161"/>
      <c r="S8160" s="157"/>
    </row>
    <row r="8161" spans="1:19" s="158" customFormat="1" x14ac:dyDescent="0.2">
      <c r="A8161" s="157"/>
      <c r="E8161" s="159"/>
      <c r="F8161" s="159"/>
      <c r="G8161" s="160"/>
      <c r="H8161" s="159"/>
      <c r="I8161" s="159"/>
      <c r="K8161" s="161"/>
      <c r="S8161" s="157"/>
    </row>
    <row r="8162" spans="1:19" s="158" customFormat="1" x14ac:dyDescent="0.2">
      <c r="A8162" s="157"/>
      <c r="E8162" s="159"/>
      <c r="F8162" s="159"/>
      <c r="G8162" s="160"/>
      <c r="H8162" s="159"/>
      <c r="I8162" s="159"/>
      <c r="K8162" s="161"/>
      <c r="S8162" s="157"/>
    </row>
    <row r="8163" spans="1:19" s="158" customFormat="1" x14ac:dyDescent="0.2">
      <c r="A8163" s="157"/>
      <c r="E8163" s="159"/>
      <c r="F8163" s="159"/>
      <c r="G8163" s="160"/>
      <c r="H8163" s="159"/>
      <c r="I8163" s="159"/>
      <c r="K8163" s="161"/>
      <c r="S8163" s="157"/>
    </row>
    <row r="8164" spans="1:19" s="158" customFormat="1" x14ac:dyDescent="0.2">
      <c r="A8164" s="157"/>
      <c r="E8164" s="159"/>
      <c r="F8164" s="159"/>
      <c r="G8164" s="160"/>
      <c r="H8164" s="159"/>
      <c r="I8164" s="159"/>
      <c r="K8164" s="161"/>
      <c r="S8164" s="157"/>
    </row>
    <row r="8165" spans="1:19" s="158" customFormat="1" x14ac:dyDescent="0.2">
      <c r="A8165" s="157"/>
      <c r="E8165" s="159"/>
      <c r="F8165" s="159"/>
      <c r="G8165" s="160"/>
      <c r="H8165" s="159"/>
      <c r="I8165" s="159"/>
      <c r="K8165" s="161"/>
      <c r="S8165" s="157"/>
    </row>
    <row r="8166" spans="1:19" s="158" customFormat="1" x14ac:dyDescent="0.2">
      <c r="A8166" s="157"/>
      <c r="E8166" s="159"/>
      <c r="F8166" s="159"/>
      <c r="G8166" s="160"/>
      <c r="H8166" s="159"/>
      <c r="I8166" s="159"/>
      <c r="K8166" s="161"/>
      <c r="S8166" s="157"/>
    </row>
    <row r="8167" spans="1:19" s="158" customFormat="1" x14ac:dyDescent="0.2">
      <c r="A8167" s="157"/>
      <c r="E8167" s="159"/>
      <c r="F8167" s="159"/>
      <c r="G8167" s="160"/>
      <c r="H8167" s="159"/>
      <c r="I8167" s="159"/>
      <c r="K8167" s="161"/>
      <c r="S8167" s="157"/>
    </row>
    <row r="8168" spans="1:19" s="158" customFormat="1" x14ac:dyDescent="0.2">
      <c r="A8168" s="157"/>
      <c r="E8168" s="159"/>
      <c r="F8168" s="159"/>
      <c r="G8168" s="160"/>
      <c r="H8168" s="159"/>
      <c r="I8168" s="159"/>
      <c r="K8168" s="161"/>
      <c r="S8168" s="157"/>
    </row>
    <row r="8169" spans="1:19" s="158" customFormat="1" x14ac:dyDescent="0.2">
      <c r="A8169" s="157"/>
      <c r="E8169" s="159"/>
      <c r="F8169" s="159"/>
      <c r="G8169" s="160"/>
      <c r="H8169" s="159"/>
      <c r="I8169" s="159"/>
      <c r="K8169" s="161"/>
      <c r="S8169" s="157"/>
    </row>
    <row r="8170" spans="1:19" s="158" customFormat="1" x14ac:dyDescent="0.2">
      <c r="A8170" s="157"/>
      <c r="E8170" s="159"/>
      <c r="F8170" s="159"/>
      <c r="G8170" s="160"/>
      <c r="H8170" s="159"/>
      <c r="I8170" s="159"/>
      <c r="K8170" s="161"/>
      <c r="S8170" s="157"/>
    </row>
    <row r="8171" spans="1:19" s="158" customFormat="1" x14ac:dyDescent="0.2">
      <c r="A8171" s="157"/>
      <c r="E8171" s="159"/>
      <c r="F8171" s="159"/>
      <c r="G8171" s="160"/>
      <c r="H8171" s="159"/>
      <c r="I8171" s="159"/>
      <c r="K8171" s="161"/>
      <c r="S8171" s="157"/>
    </row>
    <row r="8172" spans="1:19" s="158" customFormat="1" x14ac:dyDescent="0.2">
      <c r="A8172" s="157"/>
      <c r="E8172" s="159"/>
      <c r="F8172" s="159"/>
      <c r="G8172" s="160"/>
      <c r="H8172" s="159"/>
      <c r="I8172" s="159"/>
      <c r="K8172" s="161"/>
      <c r="S8172" s="157"/>
    </row>
    <row r="8173" spans="1:19" s="158" customFormat="1" x14ac:dyDescent="0.2">
      <c r="A8173" s="157"/>
      <c r="E8173" s="159"/>
      <c r="F8173" s="159"/>
      <c r="G8173" s="160"/>
      <c r="H8173" s="159"/>
      <c r="I8173" s="159"/>
      <c r="K8173" s="161"/>
      <c r="S8173" s="157"/>
    </row>
    <row r="8174" spans="1:19" s="158" customFormat="1" x14ac:dyDescent="0.2">
      <c r="A8174" s="157"/>
      <c r="E8174" s="159"/>
      <c r="F8174" s="159"/>
      <c r="G8174" s="160"/>
      <c r="H8174" s="159"/>
      <c r="I8174" s="159"/>
      <c r="K8174" s="161"/>
      <c r="S8174" s="157"/>
    </row>
    <row r="8175" spans="1:19" s="158" customFormat="1" x14ac:dyDescent="0.2">
      <c r="A8175" s="157"/>
      <c r="E8175" s="159"/>
      <c r="F8175" s="159"/>
      <c r="G8175" s="160"/>
      <c r="H8175" s="159"/>
      <c r="I8175" s="159"/>
      <c r="K8175" s="161"/>
      <c r="S8175" s="157"/>
    </row>
    <row r="8176" spans="1:19" s="158" customFormat="1" x14ac:dyDescent="0.2">
      <c r="A8176" s="157"/>
      <c r="E8176" s="159"/>
      <c r="F8176" s="159"/>
      <c r="G8176" s="160"/>
      <c r="H8176" s="159"/>
      <c r="I8176" s="159"/>
      <c r="K8176" s="161"/>
      <c r="S8176" s="157"/>
    </row>
    <row r="8177" spans="1:19" s="158" customFormat="1" x14ac:dyDescent="0.2">
      <c r="A8177" s="157"/>
      <c r="E8177" s="159"/>
      <c r="F8177" s="159"/>
      <c r="G8177" s="160"/>
      <c r="H8177" s="159"/>
      <c r="I8177" s="159"/>
      <c r="K8177" s="161"/>
      <c r="S8177" s="157"/>
    </row>
    <row r="8178" spans="1:19" s="158" customFormat="1" x14ac:dyDescent="0.2">
      <c r="A8178" s="157"/>
      <c r="E8178" s="159"/>
      <c r="F8178" s="159"/>
      <c r="G8178" s="160"/>
      <c r="H8178" s="159"/>
      <c r="I8178" s="159"/>
      <c r="K8178" s="161"/>
      <c r="S8178" s="157"/>
    </row>
    <row r="8179" spans="1:19" s="158" customFormat="1" x14ac:dyDescent="0.2">
      <c r="A8179" s="157"/>
      <c r="E8179" s="159"/>
      <c r="F8179" s="159"/>
      <c r="G8179" s="160"/>
      <c r="H8179" s="159"/>
      <c r="I8179" s="159"/>
      <c r="K8179" s="161"/>
      <c r="S8179" s="157"/>
    </row>
    <row r="8180" spans="1:19" s="158" customFormat="1" x14ac:dyDescent="0.2">
      <c r="A8180" s="157"/>
      <c r="E8180" s="159"/>
      <c r="F8180" s="159"/>
      <c r="G8180" s="160"/>
      <c r="H8180" s="159"/>
      <c r="I8180" s="159"/>
      <c r="K8180" s="161"/>
      <c r="S8180" s="157"/>
    </row>
    <row r="8181" spans="1:19" s="158" customFormat="1" x14ac:dyDescent="0.2">
      <c r="A8181" s="157"/>
      <c r="E8181" s="159"/>
      <c r="F8181" s="159"/>
      <c r="G8181" s="160"/>
      <c r="H8181" s="159"/>
      <c r="I8181" s="159"/>
      <c r="K8181" s="161"/>
      <c r="S8181" s="157"/>
    </row>
    <row r="8182" spans="1:19" s="158" customFormat="1" x14ac:dyDescent="0.2">
      <c r="A8182" s="157"/>
      <c r="E8182" s="159"/>
      <c r="F8182" s="159"/>
      <c r="G8182" s="160"/>
      <c r="H8182" s="159"/>
      <c r="I8182" s="159"/>
      <c r="K8182" s="161"/>
      <c r="S8182" s="157"/>
    </row>
    <row r="8183" spans="1:19" s="158" customFormat="1" x14ac:dyDescent="0.2">
      <c r="A8183" s="157"/>
      <c r="E8183" s="159"/>
      <c r="F8183" s="159"/>
      <c r="G8183" s="160"/>
      <c r="H8183" s="159"/>
      <c r="I8183" s="159"/>
      <c r="K8183" s="161"/>
      <c r="S8183" s="157"/>
    </row>
    <row r="8184" spans="1:19" s="158" customFormat="1" x14ac:dyDescent="0.2">
      <c r="A8184" s="157"/>
      <c r="E8184" s="159"/>
      <c r="F8184" s="159"/>
      <c r="G8184" s="160"/>
      <c r="H8184" s="159"/>
      <c r="I8184" s="159"/>
      <c r="K8184" s="161"/>
      <c r="S8184" s="157"/>
    </row>
    <row r="8185" spans="1:19" s="158" customFormat="1" x14ac:dyDescent="0.2">
      <c r="A8185" s="157"/>
      <c r="E8185" s="159"/>
      <c r="F8185" s="159"/>
      <c r="G8185" s="160"/>
      <c r="H8185" s="159"/>
      <c r="I8185" s="159"/>
      <c r="K8185" s="161"/>
      <c r="S8185" s="157"/>
    </row>
    <row r="8186" spans="1:19" s="158" customFormat="1" x14ac:dyDescent="0.2">
      <c r="A8186" s="157"/>
      <c r="E8186" s="159"/>
      <c r="F8186" s="159"/>
      <c r="G8186" s="160"/>
      <c r="H8186" s="159"/>
      <c r="I8186" s="159"/>
      <c r="K8186" s="161"/>
      <c r="S8186" s="157"/>
    </row>
    <row r="8187" spans="1:19" s="158" customFormat="1" x14ac:dyDescent="0.2">
      <c r="A8187" s="157"/>
      <c r="E8187" s="159"/>
      <c r="F8187" s="159"/>
      <c r="G8187" s="160"/>
      <c r="H8187" s="159"/>
      <c r="I8187" s="159"/>
      <c r="K8187" s="161"/>
      <c r="S8187" s="157"/>
    </row>
    <row r="8188" spans="1:19" s="158" customFormat="1" x14ac:dyDescent="0.2">
      <c r="A8188" s="157"/>
      <c r="E8188" s="159"/>
      <c r="F8188" s="159"/>
      <c r="G8188" s="160"/>
      <c r="H8188" s="159"/>
      <c r="I8188" s="159"/>
      <c r="K8188" s="161"/>
      <c r="S8188" s="157"/>
    </row>
    <row r="8189" spans="1:19" s="158" customFormat="1" x14ac:dyDescent="0.2">
      <c r="A8189" s="157"/>
      <c r="E8189" s="159"/>
      <c r="F8189" s="159"/>
      <c r="G8189" s="160"/>
      <c r="H8189" s="159"/>
      <c r="I8189" s="159"/>
      <c r="K8189" s="161"/>
      <c r="S8189" s="157"/>
    </row>
    <row r="8190" spans="1:19" s="158" customFormat="1" x14ac:dyDescent="0.2">
      <c r="A8190" s="157"/>
      <c r="E8190" s="159"/>
      <c r="F8190" s="159"/>
      <c r="G8190" s="160"/>
      <c r="H8190" s="159"/>
      <c r="I8190" s="159"/>
      <c r="K8190" s="161"/>
      <c r="S8190" s="157"/>
    </row>
    <row r="8191" spans="1:19" s="158" customFormat="1" x14ac:dyDescent="0.2">
      <c r="A8191" s="157"/>
      <c r="E8191" s="159"/>
      <c r="F8191" s="159"/>
      <c r="G8191" s="160"/>
      <c r="H8191" s="159"/>
      <c r="I8191" s="159"/>
      <c r="K8191" s="161"/>
      <c r="S8191" s="157"/>
    </row>
    <row r="8192" spans="1:19" s="158" customFormat="1" x14ac:dyDescent="0.2">
      <c r="A8192" s="157"/>
      <c r="E8192" s="159"/>
      <c r="F8192" s="159"/>
      <c r="G8192" s="160"/>
      <c r="H8192" s="159"/>
      <c r="I8192" s="159"/>
      <c r="K8192" s="161"/>
      <c r="S8192" s="157"/>
    </row>
    <row r="8193" spans="1:19" s="158" customFormat="1" x14ac:dyDescent="0.2">
      <c r="A8193" s="157"/>
      <c r="E8193" s="159"/>
      <c r="F8193" s="159"/>
      <c r="G8193" s="160"/>
      <c r="H8193" s="159"/>
      <c r="I8193" s="159"/>
      <c r="K8193" s="161"/>
      <c r="S8193" s="157"/>
    </row>
    <row r="8194" spans="1:19" s="158" customFormat="1" x14ac:dyDescent="0.2">
      <c r="A8194" s="157"/>
      <c r="E8194" s="159"/>
      <c r="F8194" s="159"/>
      <c r="G8194" s="160"/>
      <c r="H8194" s="159"/>
      <c r="I8194" s="159"/>
      <c r="K8194" s="161"/>
      <c r="S8194" s="157"/>
    </row>
    <row r="8195" spans="1:19" s="158" customFormat="1" x14ac:dyDescent="0.2">
      <c r="A8195" s="157"/>
      <c r="E8195" s="159"/>
      <c r="F8195" s="159"/>
      <c r="G8195" s="160"/>
      <c r="H8195" s="159"/>
      <c r="I8195" s="159"/>
      <c r="K8195" s="161"/>
      <c r="S8195" s="157"/>
    </row>
    <row r="8196" spans="1:19" s="158" customFormat="1" x14ac:dyDescent="0.2">
      <c r="A8196" s="157"/>
      <c r="E8196" s="159"/>
      <c r="F8196" s="159"/>
      <c r="G8196" s="160"/>
      <c r="H8196" s="159"/>
      <c r="I8196" s="159"/>
      <c r="K8196" s="161"/>
      <c r="S8196" s="157"/>
    </row>
    <row r="8197" spans="1:19" s="158" customFormat="1" x14ac:dyDescent="0.2">
      <c r="A8197" s="157"/>
      <c r="E8197" s="159"/>
      <c r="F8197" s="159"/>
      <c r="G8197" s="160"/>
      <c r="H8197" s="159"/>
      <c r="I8197" s="159"/>
      <c r="K8197" s="161"/>
      <c r="S8197" s="157"/>
    </row>
    <row r="8198" spans="1:19" s="158" customFormat="1" x14ac:dyDescent="0.2">
      <c r="A8198" s="157"/>
      <c r="E8198" s="159"/>
      <c r="F8198" s="159"/>
      <c r="G8198" s="160"/>
      <c r="H8198" s="159"/>
      <c r="I8198" s="159"/>
      <c r="K8198" s="161"/>
      <c r="S8198" s="157"/>
    </row>
    <row r="8199" spans="1:19" s="158" customFormat="1" x14ac:dyDescent="0.2">
      <c r="A8199" s="157"/>
      <c r="E8199" s="159"/>
      <c r="F8199" s="159"/>
      <c r="G8199" s="160"/>
      <c r="H8199" s="159"/>
      <c r="I8199" s="159"/>
      <c r="K8199" s="161"/>
      <c r="S8199" s="157"/>
    </row>
    <row r="8200" spans="1:19" s="158" customFormat="1" x14ac:dyDescent="0.2">
      <c r="A8200" s="157"/>
      <c r="E8200" s="159"/>
      <c r="F8200" s="159"/>
      <c r="G8200" s="160"/>
      <c r="H8200" s="159"/>
      <c r="I8200" s="159"/>
      <c r="K8200" s="161"/>
      <c r="S8200" s="157"/>
    </row>
    <row r="8201" spans="1:19" s="158" customFormat="1" x14ac:dyDescent="0.2">
      <c r="A8201" s="157"/>
      <c r="E8201" s="159"/>
      <c r="F8201" s="159"/>
      <c r="G8201" s="160"/>
      <c r="H8201" s="159"/>
      <c r="I8201" s="159"/>
      <c r="K8201" s="161"/>
      <c r="S8201" s="157"/>
    </row>
    <row r="8202" spans="1:19" s="158" customFormat="1" x14ac:dyDescent="0.2">
      <c r="A8202" s="157"/>
      <c r="E8202" s="159"/>
      <c r="F8202" s="159"/>
      <c r="G8202" s="160"/>
      <c r="H8202" s="159"/>
      <c r="I8202" s="159"/>
      <c r="K8202" s="161"/>
      <c r="S8202" s="157"/>
    </row>
    <row r="8203" spans="1:19" s="158" customFormat="1" x14ac:dyDescent="0.2">
      <c r="A8203" s="157"/>
      <c r="E8203" s="159"/>
      <c r="F8203" s="159"/>
      <c r="G8203" s="160"/>
      <c r="H8203" s="159"/>
      <c r="I8203" s="159"/>
      <c r="K8203" s="161"/>
      <c r="S8203" s="157"/>
    </row>
    <row r="8204" spans="1:19" s="158" customFormat="1" x14ac:dyDescent="0.2">
      <c r="A8204" s="157"/>
      <c r="E8204" s="159"/>
      <c r="F8204" s="159"/>
      <c r="G8204" s="160"/>
      <c r="H8204" s="159"/>
      <c r="I8204" s="159"/>
      <c r="K8204" s="161"/>
      <c r="S8204" s="157"/>
    </row>
    <row r="8205" spans="1:19" s="158" customFormat="1" x14ac:dyDescent="0.2">
      <c r="A8205" s="157"/>
      <c r="E8205" s="159"/>
      <c r="F8205" s="159"/>
      <c r="G8205" s="160"/>
      <c r="H8205" s="159"/>
      <c r="I8205" s="159"/>
      <c r="K8205" s="161"/>
      <c r="S8205" s="157"/>
    </row>
    <row r="8206" spans="1:19" s="158" customFormat="1" x14ac:dyDescent="0.2">
      <c r="A8206" s="157"/>
      <c r="E8206" s="159"/>
      <c r="F8206" s="159"/>
      <c r="G8206" s="160"/>
      <c r="H8206" s="159"/>
      <c r="I8206" s="159"/>
      <c r="K8206" s="161"/>
      <c r="S8206" s="157"/>
    </row>
    <row r="8207" spans="1:19" s="158" customFormat="1" x14ac:dyDescent="0.2">
      <c r="A8207" s="157"/>
      <c r="E8207" s="159"/>
      <c r="F8207" s="159"/>
      <c r="G8207" s="160"/>
      <c r="H8207" s="159"/>
      <c r="I8207" s="159"/>
      <c r="K8207" s="161"/>
      <c r="S8207" s="157"/>
    </row>
    <row r="8208" spans="1:19" s="158" customFormat="1" x14ac:dyDescent="0.2">
      <c r="A8208" s="157"/>
      <c r="E8208" s="159"/>
      <c r="F8208" s="159"/>
      <c r="G8208" s="160"/>
      <c r="H8208" s="159"/>
      <c r="I8208" s="159"/>
      <c r="K8208" s="161"/>
      <c r="S8208" s="157"/>
    </row>
    <row r="8209" spans="1:19" s="158" customFormat="1" x14ac:dyDescent="0.2">
      <c r="A8209" s="157"/>
      <c r="E8209" s="159"/>
      <c r="F8209" s="159"/>
      <c r="G8209" s="160"/>
      <c r="H8209" s="159"/>
      <c r="I8209" s="159"/>
      <c r="K8209" s="161"/>
      <c r="S8209" s="157"/>
    </row>
    <row r="8210" spans="1:19" s="158" customFormat="1" x14ac:dyDescent="0.2">
      <c r="A8210" s="157"/>
      <c r="E8210" s="159"/>
      <c r="F8210" s="159"/>
      <c r="G8210" s="160"/>
      <c r="H8210" s="159"/>
      <c r="I8210" s="159"/>
      <c r="K8210" s="161"/>
      <c r="S8210" s="157"/>
    </row>
    <row r="8211" spans="1:19" s="158" customFormat="1" x14ac:dyDescent="0.2">
      <c r="A8211" s="157"/>
      <c r="E8211" s="159"/>
      <c r="F8211" s="159"/>
      <c r="G8211" s="160"/>
      <c r="H8211" s="159"/>
      <c r="I8211" s="159"/>
      <c r="K8211" s="161"/>
      <c r="S8211" s="157"/>
    </row>
    <row r="8212" spans="1:19" s="158" customFormat="1" x14ac:dyDescent="0.2">
      <c r="A8212" s="157"/>
      <c r="E8212" s="159"/>
      <c r="F8212" s="159"/>
      <c r="G8212" s="160"/>
      <c r="H8212" s="159"/>
      <c r="I8212" s="159"/>
      <c r="K8212" s="161"/>
      <c r="S8212" s="157"/>
    </row>
    <row r="8213" spans="1:19" s="158" customFormat="1" x14ac:dyDescent="0.2">
      <c r="A8213" s="157"/>
      <c r="E8213" s="159"/>
      <c r="F8213" s="159"/>
      <c r="G8213" s="160"/>
      <c r="H8213" s="159"/>
      <c r="I8213" s="159"/>
      <c r="K8213" s="161"/>
      <c r="S8213" s="157"/>
    </row>
    <row r="8214" spans="1:19" s="158" customFormat="1" x14ac:dyDescent="0.2">
      <c r="A8214" s="157"/>
      <c r="E8214" s="159"/>
      <c r="F8214" s="159"/>
      <c r="G8214" s="160"/>
      <c r="H8214" s="159"/>
      <c r="I8214" s="159"/>
      <c r="K8214" s="161"/>
      <c r="S8214" s="157"/>
    </row>
    <row r="8215" spans="1:19" s="158" customFormat="1" x14ac:dyDescent="0.2">
      <c r="A8215" s="157"/>
      <c r="E8215" s="159"/>
      <c r="F8215" s="159"/>
      <c r="G8215" s="160"/>
      <c r="H8215" s="159"/>
      <c r="I8215" s="159"/>
      <c r="K8215" s="161"/>
      <c r="S8215" s="157"/>
    </row>
    <row r="8216" spans="1:19" s="158" customFormat="1" x14ac:dyDescent="0.2">
      <c r="A8216" s="157"/>
      <c r="E8216" s="159"/>
      <c r="F8216" s="159"/>
      <c r="G8216" s="160"/>
      <c r="H8216" s="159"/>
      <c r="I8216" s="159"/>
      <c r="K8216" s="161"/>
      <c r="S8216" s="157"/>
    </row>
    <row r="8217" spans="1:19" s="158" customFormat="1" x14ac:dyDescent="0.2">
      <c r="A8217" s="157"/>
      <c r="E8217" s="159"/>
      <c r="F8217" s="159"/>
      <c r="G8217" s="160"/>
      <c r="H8217" s="159"/>
      <c r="I8217" s="159"/>
      <c r="K8217" s="161"/>
      <c r="S8217" s="157"/>
    </row>
    <row r="8218" spans="1:19" s="158" customFormat="1" x14ac:dyDescent="0.2">
      <c r="A8218" s="157"/>
      <c r="E8218" s="159"/>
      <c r="F8218" s="159"/>
      <c r="G8218" s="160"/>
      <c r="H8218" s="159"/>
      <c r="I8218" s="159"/>
      <c r="K8218" s="161"/>
      <c r="S8218" s="157"/>
    </row>
    <row r="8219" spans="1:19" s="158" customFormat="1" x14ac:dyDescent="0.2">
      <c r="A8219" s="157"/>
      <c r="E8219" s="159"/>
      <c r="F8219" s="159"/>
      <c r="G8219" s="160"/>
      <c r="H8219" s="159"/>
      <c r="I8219" s="159"/>
      <c r="K8219" s="161"/>
      <c r="S8219" s="157"/>
    </row>
    <row r="8220" spans="1:19" s="158" customFormat="1" x14ac:dyDescent="0.2">
      <c r="A8220" s="157"/>
      <c r="E8220" s="159"/>
      <c r="F8220" s="159"/>
      <c r="G8220" s="160"/>
      <c r="H8220" s="159"/>
      <c r="I8220" s="159"/>
      <c r="K8220" s="161"/>
      <c r="S8220" s="157"/>
    </row>
    <row r="8221" spans="1:19" s="158" customFormat="1" x14ac:dyDescent="0.2">
      <c r="A8221" s="157"/>
      <c r="E8221" s="159"/>
      <c r="F8221" s="159"/>
      <c r="G8221" s="160"/>
      <c r="H8221" s="159"/>
      <c r="I8221" s="159"/>
      <c r="K8221" s="161"/>
      <c r="S8221" s="157"/>
    </row>
    <row r="8222" spans="1:19" s="158" customFormat="1" x14ac:dyDescent="0.2">
      <c r="A8222" s="157"/>
      <c r="E8222" s="159"/>
      <c r="F8222" s="159"/>
      <c r="G8222" s="160"/>
      <c r="H8222" s="159"/>
      <c r="I8222" s="159"/>
      <c r="K8222" s="161"/>
      <c r="S8222" s="157"/>
    </row>
    <row r="8223" spans="1:19" s="158" customFormat="1" x14ac:dyDescent="0.2">
      <c r="A8223" s="157"/>
      <c r="E8223" s="159"/>
      <c r="F8223" s="159"/>
      <c r="G8223" s="160"/>
      <c r="H8223" s="159"/>
      <c r="I8223" s="159"/>
      <c r="K8223" s="161"/>
      <c r="S8223" s="157"/>
    </row>
    <row r="8224" spans="1:19" s="158" customFormat="1" x14ac:dyDescent="0.2">
      <c r="A8224" s="157"/>
      <c r="E8224" s="159"/>
      <c r="F8224" s="159"/>
      <c r="G8224" s="160"/>
      <c r="H8224" s="159"/>
      <c r="I8224" s="159"/>
      <c r="K8224" s="161"/>
      <c r="S8224" s="157"/>
    </row>
    <row r="8225" spans="1:19" s="158" customFormat="1" x14ac:dyDescent="0.2">
      <c r="A8225" s="157"/>
      <c r="E8225" s="159"/>
      <c r="F8225" s="159"/>
      <c r="G8225" s="160"/>
      <c r="H8225" s="159"/>
      <c r="I8225" s="159"/>
      <c r="K8225" s="161"/>
      <c r="S8225" s="157"/>
    </row>
    <row r="8226" spans="1:19" s="158" customFormat="1" x14ac:dyDescent="0.2">
      <c r="A8226" s="157"/>
      <c r="E8226" s="159"/>
      <c r="F8226" s="159"/>
      <c r="G8226" s="160"/>
      <c r="H8226" s="159"/>
      <c r="I8226" s="159"/>
      <c r="K8226" s="161"/>
      <c r="S8226" s="157"/>
    </row>
    <row r="8227" spans="1:19" s="158" customFormat="1" x14ac:dyDescent="0.2">
      <c r="A8227" s="157"/>
      <c r="E8227" s="159"/>
      <c r="F8227" s="159"/>
      <c r="G8227" s="160"/>
      <c r="H8227" s="159"/>
      <c r="I8227" s="159"/>
      <c r="K8227" s="161"/>
      <c r="S8227" s="157"/>
    </row>
    <row r="8228" spans="1:19" s="158" customFormat="1" x14ac:dyDescent="0.2">
      <c r="A8228" s="157"/>
      <c r="E8228" s="159"/>
      <c r="F8228" s="159"/>
      <c r="G8228" s="160"/>
      <c r="H8228" s="159"/>
      <c r="I8228" s="159"/>
      <c r="K8228" s="161"/>
      <c r="S8228" s="157"/>
    </row>
    <row r="8229" spans="1:19" s="158" customFormat="1" x14ac:dyDescent="0.2">
      <c r="A8229" s="157"/>
      <c r="E8229" s="159"/>
      <c r="F8229" s="159"/>
      <c r="G8229" s="160"/>
      <c r="H8229" s="159"/>
      <c r="I8229" s="159"/>
      <c r="K8229" s="161"/>
      <c r="S8229" s="157"/>
    </row>
    <row r="8230" spans="1:19" s="158" customFormat="1" x14ac:dyDescent="0.2">
      <c r="A8230" s="157"/>
      <c r="E8230" s="159"/>
      <c r="F8230" s="159"/>
      <c r="G8230" s="160"/>
      <c r="H8230" s="159"/>
      <c r="I8230" s="159"/>
      <c r="K8230" s="161"/>
      <c r="S8230" s="157"/>
    </row>
    <row r="8231" spans="1:19" s="158" customFormat="1" x14ac:dyDescent="0.2">
      <c r="A8231" s="157"/>
      <c r="E8231" s="159"/>
      <c r="F8231" s="159"/>
      <c r="G8231" s="160"/>
      <c r="H8231" s="159"/>
      <c r="I8231" s="159"/>
      <c r="K8231" s="161"/>
      <c r="S8231" s="157"/>
    </row>
    <row r="8232" spans="1:19" s="158" customFormat="1" x14ac:dyDescent="0.2">
      <c r="A8232" s="157"/>
      <c r="E8232" s="159"/>
      <c r="F8232" s="159"/>
      <c r="G8232" s="160"/>
      <c r="H8232" s="159"/>
      <c r="I8232" s="159"/>
      <c r="K8232" s="161"/>
      <c r="S8232" s="157"/>
    </row>
    <row r="8233" spans="1:19" s="158" customFormat="1" x14ac:dyDescent="0.2">
      <c r="A8233" s="157"/>
      <c r="E8233" s="159"/>
      <c r="F8233" s="159"/>
      <c r="G8233" s="160"/>
      <c r="H8233" s="159"/>
      <c r="I8233" s="159"/>
      <c r="K8233" s="161"/>
      <c r="S8233" s="157"/>
    </row>
    <row r="8234" spans="1:19" s="158" customFormat="1" x14ac:dyDescent="0.2">
      <c r="A8234" s="157"/>
      <c r="E8234" s="159"/>
      <c r="F8234" s="159"/>
      <c r="G8234" s="160"/>
      <c r="H8234" s="159"/>
      <c r="I8234" s="159"/>
      <c r="K8234" s="161"/>
      <c r="S8234" s="157"/>
    </row>
    <row r="8235" spans="1:19" s="158" customFormat="1" x14ac:dyDescent="0.2">
      <c r="A8235" s="157"/>
      <c r="E8235" s="159"/>
      <c r="F8235" s="159"/>
      <c r="G8235" s="160"/>
      <c r="H8235" s="159"/>
      <c r="I8235" s="159"/>
      <c r="K8235" s="161"/>
      <c r="S8235" s="157"/>
    </row>
    <row r="8236" spans="1:19" s="158" customFormat="1" x14ac:dyDescent="0.2">
      <c r="A8236" s="157"/>
      <c r="E8236" s="159"/>
      <c r="F8236" s="159"/>
      <c r="G8236" s="160"/>
      <c r="H8236" s="159"/>
      <c r="I8236" s="159"/>
      <c r="K8236" s="161"/>
      <c r="S8236" s="157"/>
    </row>
    <row r="8237" spans="1:19" s="158" customFormat="1" x14ac:dyDescent="0.2">
      <c r="A8237" s="157"/>
      <c r="E8237" s="159"/>
      <c r="F8237" s="159"/>
      <c r="G8237" s="160"/>
      <c r="H8237" s="159"/>
      <c r="I8237" s="159"/>
      <c r="K8237" s="161"/>
      <c r="S8237" s="157"/>
    </row>
    <row r="8238" spans="1:19" s="158" customFormat="1" x14ac:dyDescent="0.2">
      <c r="A8238" s="157"/>
      <c r="E8238" s="159"/>
      <c r="F8238" s="159"/>
      <c r="G8238" s="160"/>
      <c r="H8238" s="159"/>
      <c r="I8238" s="159"/>
      <c r="K8238" s="161"/>
      <c r="S8238" s="157"/>
    </row>
    <row r="8239" spans="1:19" s="158" customFormat="1" x14ac:dyDescent="0.2">
      <c r="A8239" s="157"/>
      <c r="E8239" s="159"/>
      <c r="F8239" s="159"/>
      <c r="G8239" s="160"/>
      <c r="H8239" s="159"/>
      <c r="I8239" s="159"/>
      <c r="K8239" s="161"/>
      <c r="S8239" s="157"/>
    </row>
    <row r="8240" spans="1:19" s="158" customFormat="1" x14ac:dyDescent="0.2">
      <c r="A8240" s="157"/>
      <c r="E8240" s="159"/>
      <c r="F8240" s="159"/>
      <c r="G8240" s="160"/>
      <c r="H8240" s="159"/>
      <c r="I8240" s="159"/>
      <c r="K8240" s="161"/>
      <c r="S8240" s="157"/>
    </row>
    <row r="8241" spans="1:19" s="158" customFormat="1" x14ac:dyDescent="0.2">
      <c r="A8241" s="157"/>
      <c r="E8241" s="159"/>
      <c r="F8241" s="159"/>
      <c r="G8241" s="160"/>
      <c r="H8241" s="159"/>
      <c r="I8241" s="159"/>
      <c r="K8241" s="161"/>
      <c r="S8241" s="157"/>
    </row>
    <row r="8242" spans="1:19" s="158" customFormat="1" x14ac:dyDescent="0.2">
      <c r="A8242" s="157"/>
      <c r="E8242" s="159"/>
      <c r="F8242" s="159"/>
      <c r="G8242" s="160"/>
      <c r="H8242" s="159"/>
      <c r="I8242" s="159"/>
      <c r="K8242" s="161"/>
      <c r="S8242" s="157"/>
    </row>
    <row r="8243" spans="1:19" s="158" customFormat="1" x14ac:dyDescent="0.2">
      <c r="A8243" s="157"/>
      <c r="E8243" s="159"/>
      <c r="F8243" s="159"/>
      <c r="G8243" s="160"/>
      <c r="H8243" s="159"/>
      <c r="I8243" s="159"/>
      <c r="K8243" s="161"/>
      <c r="S8243" s="157"/>
    </row>
    <row r="8244" spans="1:19" s="158" customFormat="1" x14ac:dyDescent="0.2">
      <c r="A8244" s="157"/>
      <c r="E8244" s="159"/>
      <c r="F8244" s="159"/>
      <c r="G8244" s="160"/>
      <c r="H8244" s="159"/>
      <c r="I8244" s="159"/>
      <c r="K8244" s="161"/>
      <c r="S8244" s="157"/>
    </row>
    <row r="8245" spans="1:19" s="158" customFormat="1" x14ac:dyDescent="0.2">
      <c r="A8245" s="157"/>
      <c r="E8245" s="159"/>
      <c r="F8245" s="159"/>
      <c r="G8245" s="160"/>
      <c r="H8245" s="159"/>
      <c r="I8245" s="159"/>
      <c r="K8245" s="161"/>
      <c r="S8245" s="157"/>
    </row>
    <row r="8246" spans="1:19" s="158" customFormat="1" x14ac:dyDescent="0.2">
      <c r="A8246" s="157"/>
      <c r="E8246" s="159"/>
      <c r="F8246" s="159"/>
      <c r="G8246" s="160"/>
      <c r="H8246" s="159"/>
      <c r="I8246" s="159"/>
      <c r="K8246" s="161"/>
      <c r="S8246" s="157"/>
    </row>
    <row r="8247" spans="1:19" s="158" customFormat="1" x14ac:dyDescent="0.2">
      <c r="A8247" s="157"/>
      <c r="E8247" s="159"/>
      <c r="F8247" s="159"/>
      <c r="G8247" s="160"/>
      <c r="H8247" s="159"/>
      <c r="I8247" s="159"/>
      <c r="K8247" s="161"/>
      <c r="S8247" s="157"/>
    </row>
    <row r="8248" spans="1:19" s="158" customFormat="1" x14ac:dyDescent="0.2">
      <c r="A8248" s="157"/>
      <c r="E8248" s="159"/>
      <c r="F8248" s="159"/>
      <c r="G8248" s="160"/>
      <c r="H8248" s="159"/>
      <c r="I8248" s="159"/>
      <c r="K8248" s="161"/>
      <c r="S8248" s="157"/>
    </row>
    <row r="8249" spans="1:19" s="158" customFormat="1" x14ac:dyDescent="0.2">
      <c r="A8249" s="157"/>
      <c r="E8249" s="159"/>
      <c r="F8249" s="159"/>
      <c r="G8249" s="160"/>
      <c r="H8249" s="159"/>
      <c r="I8249" s="159"/>
      <c r="K8249" s="161"/>
      <c r="S8249" s="157"/>
    </row>
    <row r="8250" spans="1:19" s="158" customFormat="1" x14ac:dyDescent="0.2">
      <c r="A8250" s="157"/>
      <c r="E8250" s="159"/>
      <c r="F8250" s="159"/>
      <c r="G8250" s="160"/>
      <c r="H8250" s="159"/>
      <c r="I8250" s="159"/>
      <c r="K8250" s="161"/>
      <c r="S8250" s="157"/>
    </row>
    <row r="8251" spans="1:19" s="158" customFormat="1" x14ac:dyDescent="0.2">
      <c r="A8251" s="157"/>
      <c r="E8251" s="159"/>
      <c r="F8251" s="159"/>
      <c r="G8251" s="160"/>
      <c r="H8251" s="159"/>
      <c r="I8251" s="159"/>
      <c r="K8251" s="161"/>
      <c r="S8251" s="157"/>
    </row>
    <row r="8252" spans="1:19" s="158" customFormat="1" x14ac:dyDescent="0.2">
      <c r="A8252" s="157"/>
      <c r="E8252" s="159"/>
      <c r="F8252" s="159"/>
      <c r="G8252" s="160"/>
      <c r="H8252" s="159"/>
      <c r="I8252" s="159"/>
      <c r="K8252" s="161"/>
      <c r="S8252" s="157"/>
    </row>
    <row r="8253" spans="1:19" s="158" customFormat="1" x14ac:dyDescent="0.2">
      <c r="A8253" s="157"/>
      <c r="E8253" s="159"/>
      <c r="F8253" s="159"/>
      <c r="G8253" s="160"/>
      <c r="H8253" s="159"/>
      <c r="I8253" s="159"/>
      <c r="K8253" s="161"/>
      <c r="S8253" s="157"/>
    </row>
    <row r="8254" spans="1:19" s="158" customFormat="1" x14ac:dyDescent="0.2">
      <c r="A8254" s="157"/>
      <c r="E8254" s="159"/>
      <c r="F8254" s="159"/>
      <c r="G8254" s="160"/>
      <c r="H8254" s="159"/>
      <c r="I8254" s="159"/>
      <c r="K8254" s="161"/>
      <c r="S8254" s="157"/>
    </row>
    <row r="8255" spans="1:19" s="158" customFormat="1" x14ac:dyDescent="0.2">
      <c r="A8255" s="157"/>
      <c r="E8255" s="159"/>
      <c r="F8255" s="159"/>
      <c r="G8255" s="160"/>
      <c r="H8255" s="159"/>
      <c r="I8255" s="159"/>
      <c r="K8255" s="161"/>
      <c r="S8255" s="157"/>
    </row>
    <row r="8256" spans="1:19" s="158" customFormat="1" x14ac:dyDescent="0.2">
      <c r="A8256" s="157"/>
      <c r="E8256" s="159"/>
      <c r="F8256" s="159"/>
      <c r="G8256" s="160"/>
      <c r="H8256" s="159"/>
      <c r="I8256" s="159"/>
      <c r="K8256" s="161"/>
      <c r="S8256" s="157"/>
    </row>
    <row r="8257" spans="1:19" s="158" customFormat="1" x14ac:dyDescent="0.2">
      <c r="A8257" s="157"/>
      <c r="E8257" s="159"/>
      <c r="F8257" s="159"/>
      <c r="G8257" s="160"/>
      <c r="H8257" s="159"/>
      <c r="I8257" s="159"/>
      <c r="K8257" s="161"/>
      <c r="S8257" s="157"/>
    </row>
    <row r="8258" spans="1:19" s="158" customFormat="1" x14ac:dyDescent="0.2">
      <c r="A8258" s="157"/>
      <c r="E8258" s="159"/>
      <c r="F8258" s="159"/>
      <c r="G8258" s="160"/>
      <c r="H8258" s="159"/>
      <c r="I8258" s="159"/>
      <c r="K8258" s="161"/>
      <c r="S8258" s="157"/>
    </row>
    <row r="8259" spans="1:19" s="158" customFormat="1" x14ac:dyDescent="0.2">
      <c r="A8259" s="157"/>
      <c r="E8259" s="159"/>
      <c r="F8259" s="159"/>
      <c r="G8259" s="160"/>
      <c r="H8259" s="159"/>
      <c r="I8259" s="159"/>
      <c r="K8259" s="161"/>
      <c r="S8259" s="157"/>
    </row>
    <row r="8260" spans="1:19" s="158" customFormat="1" x14ac:dyDescent="0.2">
      <c r="A8260" s="157"/>
      <c r="E8260" s="159"/>
      <c r="F8260" s="159"/>
      <c r="G8260" s="160"/>
      <c r="H8260" s="159"/>
      <c r="I8260" s="159"/>
      <c r="K8260" s="161"/>
      <c r="S8260" s="157"/>
    </row>
    <row r="8261" spans="1:19" s="158" customFormat="1" x14ac:dyDescent="0.2">
      <c r="A8261" s="157"/>
      <c r="E8261" s="159"/>
      <c r="F8261" s="159"/>
      <c r="G8261" s="160"/>
      <c r="H8261" s="159"/>
      <c r="I8261" s="159"/>
      <c r="K8261" s="161"/>
      <c r="S8261" s="157"/>
    </row>
    <row r="8262" spans="1:19" s="158" customFormat="1" x14ac:dyDescent="0.2">
      <c r="A8262" s="157"/>
      <c r="E8262" s="159"/>
      <c r="F8262" s="159"/>
      <c r="G8262" s="160"/>
      <c r="H8262" s="159"/>
      <c r="I8262" s="159"/>
      <c r="K8262" s="161"/>
      <c r="S8262" s="157"/>
    </row>
    <row r="8263" spans="1:19" s="158" customFormat="1" x14ac:dyDescent="0.2">
      <c r="A8263" s="157"/>
      <c r="E8263" s="159"/>
      <c r="F8263" s="159"/>
      <c r="G8263" s="160"/>
      <c r="H8263" s="159"/>
      <c r="I8263" s="159"/>
      <c r="K8263" s="161"/>
      <c r="S8263" s="157"/>
    </row>
    <row r="8264" spans="1:19" s="158" customFormat="1" x14ac:dyDescent="0.2">
      <c r="A8264" s="157"/>
      <c r="E8264" s="159"/>
      <c r="F8264" s="159"/>
      <c r="G8264" s="160"/>
      <c r="H8264" s="159"/>
      <c r="I8264" s="159"/>
      <c r="K8264" s="161"/>
      <c r="S8264" s="157"/>
    </row>
    <row r="8265" spans="1:19" s="158" customFormat="1" x14ac:dyDescent="0.2">
      <c r="A8265" s="157"/>
      <c r="E8265" s="159"/>
      <c r="F8265" s="159"/>
      <c r="G8265" s="160"/>
      <c r="H8265" s="159"/>
      <c r="I8265" s="159"/>
      <c r="K8265" s="161"/>
      <c r="S8265" s="157"/>
    </row>
    <row r="8266" spans="1:19" s="158" customFormat="1" x14ac:dyDescent="0.2">
      <c r="A8266" s="157"/>
      <c r="E8266" s="159"/>
      <c r="F8266" s="159"/>
      <c r="G8266" s="160"/>
      <c r="H8266" s="159"/>
      <c r="I8266" s="159"/>
      <c r="K8266" s="161"/>
      <c r="S8266" s="157"/>
    </row>
    <row r="8267" spans="1:19" s="158" customFormat="1" x14ac:dyDescent="0.2">
      <c r="A8267" s="157"/>
      <c r="E8267" s="159"/>
      <c r="F8267" s="159"/>
      <c r="G8267" s="160"/>
      <c r="H8267" s="159"/>
      <c r="I8267" s="159"/>
      <c r="K8267" s="161"/>
      <c r="S8267" s="157"/>
    </row>
    <row r="8268" spans="1:19" s="158" customFormat="1" x14ac:dyDescent="0.2">
      <c r="A8268" s="157"/>
      <c r="E8268" s="159"/>
      <c r="F8268" s="159"/>
      <c r="G8268" s="160"/>
      <c r="H8268" s="159"/>
      <c r="I8268" s="159"/>
      <c r="K8268" s="161"/>
      <c r="S8268" s="157"/>
    </row>
    <row r="8269" spans="1:19" s="158" customFormat="1" x14ac:dyDescent="0.2">
      <c r="A8269" s="157"/>
      <c r="E8269" s="159"/>
      <c r="F8269" s="159"/>
      <c r="G8269" s="160"/>
      <c r="H8269" s="159"/>
      <c r="I8269" s="159"/>
      <c r="K8269" s="161"/>
      <c r="S8269" s="157"/>
    </row>
    <row r="8270" spans="1:19" s="158" customFormat="1" x14ac:dyDescent="0.2">
      <c r="A8270" s="157"/>
      <c r="E8270" s="159"/>
      <c r="F8270" s="159"/>
      <c r="G8270" s="160"/>
      <c r="H8270" s="159"/>
      <c r="I8270" s="159"/>
      <c r="K8270" s="161"/>
      <c r="S8270" s="157"/>
    </row>
    <row r="8271" spans="1:19" s="158" customFormat="1" x14ac:dyDescent="0.2">
      <c r="A8271" s="157"/>
      <c r="E8271" s="159"/>
      <c r="F8271" s="159"/>
      <c r="G8271" s="160"/>
      <c r="H8271" s="159"/>
      <c r="I8271" s="159"/>
      <c r="K8271" s="161"/>
      <c r="S8271" s="157"/>
    </row>
    <row r="8272" spans="1:19" s="158" customFormat="1" x14ac:dyDescent="0.2">
      <c r="A8272" s="157"/>
      <c r="E8272" s="159"/>
      <c r="F8272" s="159"/>
      <c r="G8272" s="160"/>
      <c r="H8272" s="159"/>
      <c r="I8272" s="159"/>
      <c r="K8272" s="161"/>
      <c r="S8272" s="157"/>
    </row>
    <row r="8273" spans="1:19" s="158" customFormat="1" x14ac:dyDescent="0.2">
      <c r="A8273" s="157"/>
      <c r="E8273" s="159"/>
      <c r="F8273" s="159"/>
      <c r="G8273" s="160"/>
      <c r="H8273" s="159"/>
      <c r="I8273" s="159"/>
      <c r="K8273" s="161"/>
      <c r="S8273" s="157"/>
    </row>
    <row r="8274" spans="1:19" s="158" customFormat="1" x14ac:dyDescent="0.2">
      <c r="A8274" s="157"/>
      <c r="E8274" s="159"/>
      <c r="F8274" s="159"/>
      <c r="G8274" s="160"/>
      <c r="H8274" s="159"/>
      <c r="I8274" s="159"/>
      <c r="K8274" s="161"/>
      <c r="S8274" s="157"/>
    </row>
    <row r="8275" spans="1:19" s="158" customFormat="1" x14ac:dyDescent="0.2">
      <c r="A8275" s="157"/>
      <c r="E8275" s="159"/>
      <c r="F8275" s="159"/>
      <c r="G8275" s="160"/>
      <c r="H8275" s="159"/>
      <c r="I8275" s="159"/>
      <c r="K8275" s="161"/>
      <c r="S8275" s="157"/>
    </row>
    <row r="8276" spans="1:19" s="158" customFormat="1" x14ac:dyDescent="0.2">
      <c r="A8276" s="157"/>
      <c r="E8276" s="159"/>
      <c r="F8276" s="159"/>
      <c r="G8276" s="160"/>
      <c r="H8276" s="159"/>
      <c r="I8276" s="159"/>
      <c r="K8276" s="161"/>
      <c r="S8276" s="157"/>
    </row>
    <row r="8277" spans="1:19" s="158" customFormat="1" x14ac:dyDescent="0.2">
      <c r="A8277" s="157"/>
      <c r="E8277" s="159"/>
      <c r="F8277" s="159"/>
      <c r="G8277" s="160"/>
      <c r="H8277" s="159"/>
      <c r="I8277" s="159"/>
      <c r="K8277" s="161"/>
      <c r="S8277" s="157"/>
    </row>
    <row r="8278" spans="1:19" s="158" customFormat="1" x14ac:dyDescent="0.2">
      <c r="A8278" s="157"/>
      <c r="E8278" s="159"/>
      <c r="F8278" s="159"/>
      <c r="G8278" s="160"/>
      <c r="H8278" s="159"/>
      <c r="I8278" s="159"/>
      <c r="K8278" s="161"/>
      <c r="S8278" s="157"/>
    </row>
    <row r="8279" spans="1:19" s="158" customFormat="1" x14ac:dyDescent="0.2">
      <c r="A8279" s="157"/>
      <c r="E8279" s="159"/>
      <c r="F8279" s="159"/>
      <c r="G8279" s="160"/>
      <c r="H8279" s="159"/>
      <c r="I8279" s="159"/>
      <c r="K8279" s="161"/>
      <c r="S8279" s="157"/>
    </row>
    <row r="8280" spans="1:19" s="158" customFormat="1" x14ac:dyDescent="0.2">
      <c r="A8280" s="157"/>
      <c r="E8280" s="159"/>
      <c r="F8280" s="159"/>
      <c r="G8280" s="160"/>
      <c r="H8280" s="159"/>
      <c r="I8280" s="159"/>
      <c r="K8280" s="161"/>
      <c r="S8280" s="157"/>
    </row>
    <row r="8281" spans="1:19" s="158" customFormat="1" x14ac:dyDescent="0.2">
      <c r="A8281" s="157"/>
      <c r="E8281" s="159"/>
      <c r="F8281" s="159"/>
      <c r="G8281" s="160"/>
      <c r="H8281" s="159"/>
      <c r="I8281" s="159"/>
      <c r="K8281" s="161"/>
      <c r="S8281" s="157"/>
    </row>
    <row r="8282" spans="1:19" s="158" customFormat="1" x14ac:dyDescent="0.2">
      <c r="A8282" s="157"/>
      <c r="E8282" s="159"/>
      <c r="F8282" s="159"/>
      <c r="G8282" s="160"/>
      <c r="H8282" s="159"/>
      <c r="I8282" s="159"/>
      <c r="K8282" s="161"/>
      <c r="S8282" s="157"/>
    </row>
    <row r="8283" spans="1:19" s="158" customFormat="1" x14ac:dyDescent="0.2">
      <c r="A8283" s="157"/>
      <c r="E8283" s="159"/>
      <c r="F8283" s="159"/>
      <c r="G8283" s="160"/>
      <c r="H8283" s="159"/>
      <c r="I8283" s="159"/>
      <c r="K8283" s="161"/>
      <c r="S8283" s="157"/>
    </row>
    <row r="8284" spans="1:19" s="158" customFormat="1" x14ac:dyDescent="0.2">
      <c r="A8284" s="157"/>
      <c r="E8284" s="159"/>
      <c r="F8284" s="159"/>
      <c r="G8284" s="160"/>
      <c r="H8284" s="159"/>
      <c r="I8284" s="159"/>
      <c r="K8284" s="161"/>
      <c r="S8284" s="157"/>
    </row>
    <row r="8285" spans="1:19" s="158" customFormat="1" x14ac:dyDescent="0.2">
      <c r="A8285" s="157"/>
      <c r="E8285" s="159"/>
      <c r="F8285" s="159"/>
      <c r="G8285" s="160"/>
      <c r="H8285" s="159"/>
      <c r="I8285" s="159"/>
      <c r="K8285" s="161"/>
      <c r="S8285" s="157"/>
    </row>
    <row r="8286" spans="1:19" s="158" customFormat="1" x14ac:dyDescent="0.2">
      <c r="A8286" s="157"/>
      <c r="E8286" s="159"/>
      <c r="F8286" s="159"/>
      <c r="G8286" s="160"/>
      <c r="H8286" s="159"/>
      <c r="I8286" s="159"/>
      <c r="K8286" s="161"/>
      <c r="S8286" s="157"/>
    </row>
    <row r="8287" spans="1:19" s="158" customFormat="1" x14ac:dyDescent="0.2">
      <c r="A8287" s="157"/>
      <c r="E8287" s="159"/>
      <c r="F8287" s="159"/>
      <c r="G8287" s="160"/>
      <c r="H8287" s="159"/>
      <c r="I8287" s="159"/>
      <c r="K8287" s="161"/>
      <c r="S8287" s="157"/>
    </row>
    <row r="8288" spans="1:19" s="158" customFormat="1" x14ac:dyDescent="0.2">
      <c r="A8288" s="157"/>
      <c r="E8288" s="159"/>
      <c r="F8288" s="159"/>
      <c r="G8288" s="160"/>
      <c r="H8288" s="159"/>
      <c r="I8288" s="159"/>
      <c r="K8288" s="161"/>
      <c r="S8288" s="157"/>
    </row>
    <row r="8289" spans="1:19" s="158" customFormat="1" x14ac:dyDescent="0.2">
      <c r="A8289" s="157"/>
      <c r="E8289" s="159"/>
      <c r="F8289" s="159"/>
      <c r="G8289" s="160"/>
      <c r="H8289" s="159"/>
      <c r="I8289" s="159"/>
      <c r="K8289" s="161"/>
      <c r="S8289" s="157"/>
    </row>
    <row r="8290" spans="1:19" s="158" customFormat="1" x14ac:dyDescent="0.2">
      <c r="A8290" s="157"/>
      <c r="E8290" s="159"/>
      <c r="F8290" s="159"/>
      <c r="G8290" s="160"/>
      <c r="H8290" s="159"/>
      <c r="I8290" s="159"/>
      <c r="K8290" s="161"/>
      <c r="S8290" s="157"/>
    </row>
    <row r="8291" spans="1:19" s="158" customFormat="1" x14ac:dyDescent="0.2">
      <c r="A8291" s="157"/>
      <c r="E8291" s="159"/>
      <c r="F8291" s="159"/>
      <c r="G8291" s="160"/>
      <c r="H8291" s="159"/>
      <c r="I8291" s="159"/>
      <c r="K8291" s="161"/>
      <c r="S8291" s="157"/>
    </row>
    <row r="8292" spans="1:19" s="158" customFormat="1" x14ac:dyDescent="0.2">
      <c r="A8292" s="157"/>
      <c r="E8292" s="159"/>
      <c r="F8292" s="159"/>
      <c r="G8292" s="160"/>
      <c r="H8292" s="159"/>
      <c r="I8292" s="159"/>
      <c r="K8292" s="161"/>
      <c r="S8292" s="157"/>
    </row>
    <row r="8293" spans="1:19" s="158" customFormat="1" x14ac:dyDescent="0.2">
      <c r="A8293" s="157"/>
      <c r="E8293" s="159"/>
      <c r="F8293" s="159"/>
      <c r="G8293" s="160"/>
      <c r="H8293" s="159"/>
      <c r="I8293" s="159"/>
      <c r="K8293" s="161"/>
      <c r="S8293" s="157"/>
    </row>
    <row r="8294" spans="1:19" s="158" customFormat="1" x14ac:dyDescent="0.2">
      <c r="A8294" s="157"/>
      <c r="E8294" s="159"/>
      <c r="F8294" s="159"/>
      <c r="G8294" s="160"/>
      <c r="H8294" s="159"/>
      <c r="I8294" s="159"/>
      <c r="K8294" s="161"/>
      <c r="S8294" s="157"/>
    </row>
    <row r="8295" spans="1:19" s="158" customFormat="1" x14ac:dyDescent="0.2">
      <c r="A8295" s="157"/>
      <c r="E8295" s="159"/>
      <c r="F8295" s="159"/>
      <c r="G8295" s="160"/>
      <c r="H8295" s="159"/>
      <c r="I8295" s="159"/>
      <c r="K8295" s="161"/>
      <c r="S8295" s="157"/>
    </row>
    <row r="8296" spans="1:19" s="158" customFormat="1" x14ac:dyDescent="0.2">
      <c r="A8296" s="157"/>
      <c r="E8296" s="159"/>
      <c r="F8296" s="159"/>
      <c r="G8296" s="160"/>
      <c r="H8296" s="159"/>
      <c r="I8296" s="159"/>
      <c r="K8296" s="161"/>
      <c r="S8296" s="157"/>
    </row>
    <row r="8297" spans="1:19" s="158" customFormat="1" x14ac:dyDescent="0.2">
      <c r="A8297" s="157"/>
      <c r="E8297" s="159"/>
      <c r="F8297" s="159"/>
      <c r="G8297" s="160"/>
      <c r="H8297" s="159"/>
      <c r="I8297" s="159"/>
      <c r="K8297" s="161"/>
      <c r="S8297" s="157"/>
    </row>
    <row r="8298" spans="1:19" s="158" customFormat="1" x14ac:dyDescent="0.2">
      <c r="A8298" s="157"/>
      <c r="E8298" s="159"/>
      <c r="F8298" s="159"/>
      <c r="G8298" s="160"/>
      <c r="H8298" s="159"/>
      <c r="I8298" s="159"/>
      <c r="K8298" s="161"/>
      <c r="S8298" s="157"/>
    </row>
    <row r="8299" spans="1:19" s="158" customFormat="1" x14ac:dyDescent="0.2">
      <c r="A8299" s="157"/>
      <c r="E8299" s="159"/>
      <c r="F8299" s="159"/>
      <c r="G8299" s="160"/>
      <c r="H8299" s="159"/>
      <c r="I8299" s="159"/>
      <c r="K8299" s="161"/>
      <c r="S8299" s="157"/>
    </row>
    <row r="8300" spans="1:19" s="158" customFormat="1" x14ac:dyDescent="0.2">
      <c r="A8300" s="157"/>
      <c r="E8300" s="159"/>
      <c r="F8300" s="159"/>
      <c r="G8300" s="160"/>
      <c r="H8300" s="159"/>
      <c r="I8300" s="159"/>
      <c r="K8300" s="161"/>
      <c r="S8300" s="157"/>
    </row>
    <row r="8301" spans="1:19" s="158" customFormat="1" x14ac:dyDescent="0.2">
      <c r="A8301" s="157"/>
      <c r="E8301" s="159"/>
      <c r="F8301" s="159"/>
      <c r="G8301" s="160"/>
      <c r="H8301" s="159"/>
      <c r="I8301" s="159"/>
      <c r="K8301" s="161"/>
      <c r="S8301" s="157"/>
    </row>
    <row r="8302" spans="1:19" s="158" customFormat="1" x14ac:dyDescent="0.2">
      <c r="A8302" s="157"/>
      <c r="E8302" s="159"/>
      <c r="F8302" s="159"/>
      <c r="G8302" s="160"/>
      <c r="H8302" s="159"/>
      <c r="I8302" s="159"/>
      <c r="K8302" s="161"/>
      <c r="S8302" s="157"/>
    </row>
    <row r="8303" spans="1:19" s="158" customFormat="1" x14ac:dyDescent="0.2">
      <c r="A8303" s="157"/>
      <c r="E8303" s="159"/>
      <c r="F8303" s="159"/>
      <c r="G8303" s="160"/>
      <c r="H8303" s="159"/>
      <c r="I8303" s="159"/>
      <c r="K8303" s="161"/>
      <c r="S8303" s="157"/>
    </row>
    <row r="8304" spans="1:19" s="158" customFormat="1" x14ac:dyDescent="0.2">
      <c r="A8304" s="157"/>
      <c r="E8304" s="159"/>
      <c r="F8304" s="159"/>
      <c r="G8304" s="160"/>
      <c r="H8304" s="159"/>
      <c r="I8304" s="159"/>
      <c r="K8304" s="161"/>
      <c r="S8304" s="157"/>
    </row>
    <row r="8305" spans="1:19" s="158" customFormat="1" x14ac:dyDescent="0.2">
      <c r="A8305" s="157"/>
      <c r="E8305" s="159"/>
      <c r="F8305" s="159"/>
      <c r="G8305" s="160"/>
      <c r="H8305" s="159"/>
      <c r="I8305" s="159"/>
      <c r="K8305" s="161"/>
      <c r="S8305" s="157"/>
    </row>
    <row r="8306" spans="1:19" s="158" customFormat="1" x14ac:dyDescent="0.2">
      <c r="A8306" s="157"/>
      <c r="E8306" s="159"/>
      <c r="F8306" s="159"/>
      <c r="G8306" s="160"/>
      <c r="H8306" s="159"/>
      <c r="I8306" s="159"/>
      <c r="K8306" s="161"/>
      <c r="S8306" s="157"/>
    </row>
    <row r="8307" spans="1:19" s="158" customFormat="1" x14ac:dyDescent="0.2">
      <c r="A8307" s="157"/>
      <c r="E8307" s="159"/>
      <c r="F8307" s="159"/>
      <c r="G8307" s="160"/>
      <c r="H8307" s="159"/>
      <c r="I8307" s="159"/>
      <c r="K8307" s="161"/>
      <c r="S8307" s="157"/>
    </row>
    <row r="8308" spans="1:19" s="158" customFormat="1" x14ac:dyDescent="0.2">
      <c r="A8308" s="157"/>
      <c r="E8308" s="159"/>
      <c r="F8308" s="159"/>
      <c r="G8308" s="160"/>
      <c r="H8308" s="159"/>
      <c r="I8308" s="159"/>
      <c r="K8308" s="161"/>
      <c r="S8308" s="157"/>
    </row>
    <row r="8309" spans="1:19" s="158" customFormat="1" x14ac:dyDescent="0.2">
      <c r="A8309" s="157"/>
      <c r="E8309" s="159"/>
      <c r="F8309" s="159"/>
      <c r="G8309" s="160"/>
      <c r="H8309" s="159"/>
      <c r="I8309" s="159"/>
      <c r="K8309" s="161"/>
      <c r="S8309" s="157"/>
    </row>
    <row r="8310" spans="1:19" s="158" customFormat="1" x14ac:dyDescent="0.2">
      <c r="A8310" s="157"/>
      <c r="E8310" s="159"/>
      <c r="F8310" s="159"/>
      <c r="G8310" s="160"/>
      <c r="H8310" s="159"/>
      <c r="I8310" s="159"/>
      <c r="K8310" s="161"/>
      <c r="S8310" s="157"/>
    </row>
    <row r="8311" spans="1:19" s="158" customFormat="1" x14ac:dyDescent="0.2">
      <c r="A8311" s="157"/>
      <c r="E8311" s="159"/>
      <c r="F8311" s="159"/>
      <c r="G8311" s="160"/>
      <c r="H8311" s="159"/>
      <c r="I8311" s="159"/>
      <c r="K8311" s="161"/>
      <c r="S8311" s="157"/>
    </row>
    <row r="8312" spans="1:19" s="158" customFormat="1" x14ac:dyDescent="0.2">
      <c r="A8312" s="157"/>
      <c r="E8312" s="159"/>
      <c r="F8312" s="159"/>
      <c r="G8312" s="160"/>
      <c r="H8312" s="159"/>
      <c r="I8312" s="159"/>
      <c r="K8312" s="161"/>
      <c r="S8312" s="157"/>
    </row>
    <row r="8313" spans="1:19" s="158" customFormat="1" x14ac:dyDescent="0.2">
      <c r="A8313" s="157"/>
      <c r="E8313" s="159"/>
      <c r="F8313" s="159"/>
      <c r="G8313" s="160"/>
      <c r="H8313" s="159"/>
      <c r="I8313" s="159"/>
      <c r="K8313" s="161"/>
      <c r="S8313" s="157"/>
    </row>
    <row r="8314" spans="1:19" s="158" customFormat="1" x14ac:dyDescent="0.2">
      <c r="A8314" s="157"/>
      <c r="E8314" s="159"/>
      <c r="F8314" s="159"/>
      <c r="G8314" s="160"/>
      <c r="H8314" s="159"/>
      <c r="I8314" s="159"/>
      <c r="K8314" s="161"/>
      <c r="S8314" s="157"/>
    </row>
    <row r="8315" spans="1:19" s="158" customFormat="1" x14ac:dyDescent="0.2">
      <c r="A8315" s="157"/>
      <c r="E8315" s="159"/>
      <c r="F8315" s="159"/>
      <c r="G8315" s="160"/>
      <c r="H8315" s="159"/>
      <c r="I8315" s="159"/>
      <c r="K8315" s="161"/>
      <c r="S8315" s="157"/>
    </row>
    <row r="8316" spans="1:19" s="158" customFormat="1" x14ac:dyDescent="0.2">
      <c r="A8316" s="157"/>
      <c r="E8316" s="159"/>
      <c r="F8316" s="159"/>
      <c r="G8316" s="160"/>
      <c r="H8316" s="159"/>
      <c r="I8316" s="159"/>
      <c r="K8316" s="161"/>
      <c r="S8316" s="157"/>
    </row>
    <row r="8317" spans="1:19" s="158" customFormat="1" x14ac:dyDescent="0.2">
      <c r="A8317" s="157"/>
      <c r="E8317" s="159"/>
      <c r="F8317" s="159"/>
      <c r="G8317" s="160"/>
      <c r="H8317" s="159"/>
      <c r="I8317" s="159"/>
      <c r="K8317" s="161"/>
      <c r="S8317" s="157"/>
    </row>
    <row r="8318" spans="1:19" s="158" customFormat="1" x14ac:dyDescent="0.2">
      <c r="A8318" s="157"/>
      <c r="E8318" s="159"/>
      <c r="F8318" s="159"/>
      <c r="G8318" s="160"/>
      <c r="H8318" s="159"/>
      <c r="I8318" s="159"/>
      <c r="K8318" s="161"/>
      <c r="S8318" s="157"/>
    </row>
    <row r="8319" spans="1:19" s="158" customFormat="1" x14ac:dyDescent="0.2">
      <c r="A8319" s="157"/>
      <c r="E8319" s="159"/>
      <c r="F8319" s="159"/>
      <c r="G8319" s="160"/>
      <c r="H8319" s="159"/>
      <c r="I8319" s="159"/>
      <c r="K8319" s="161"/>
      <c r="S8319" s="157"/>
    </row>
    <row r="8320" spans="1:19" s="158" customFormat="1" x14ac:dyDescent="0.2">
      <c r="A8320" s="157"/>
      <c r="E8320" s="159"/>
      <c r="F8320" s="159"/>
      <c r="G8320" s="160"/>
      <c r="H8320" s="159"/>
      <c r="I8320" s="159"/>
      <c r="K8320" s="161"/>
      <c r="S8320" s="157"/>
    </row>
    <row r="8321" spans="1:19" s="158" customFormat="1" x14ac:dyDescent="0.2">
      <c r="A8321" s="157"/>
      <c r="E8321" s="159"/>
      <c r="F8321" s="159"/>
      <c r="G8321" s="160"/>
      <c r="H8321" s="159"/>
      <c r="I8321" s="159"/>
      <c r="K8321" s="161"/>
      <c r="S8321" s="157"/>
    </row>
    <row r="8322" spans="1:19" s="158" customFormat="1" x14ac:dyDescent="0.2">
      <c r="A8322" s="157"/>
      <c r="E8322" s="159"/>
      <c r="F8322" s="159"/>
      <c r="G8322" s="160"/>
      <c r="H8322" s="159"/>
      <c r="I8322" s="159"/>
      <c r="K8322" s="161"/>
      <c r="S8322" s="157"/>
    </row>
    <row r="8323" spans="1:19" s="158" customFormat="1" x14ac:dyDescent="0.2">
      <c r="A8323" s="157"/>
      <c r="E8323" s="159"/>
      <c r="F8323" s="159"/>
      <c r="G8323" s="160"/>
      <c r="H8323" s="159"/>
      <c r="I8323" s="159"/>
      <c r="K8323" s="161"/>
      <c r="S8323" s="157"/>
    </row>
    <row r="8324" spans="1:19" s="158" customFormat="1" x14ac:dyDescent="0.2">
      <c r="A8324" s="157"/>
      <c r="E8324" s="159"/>
      <c r="F8324" s="159"/>
      <c r="G8324" s="160"/>
      <c r="H8324" s="159"/>
      <c r="I8324" s="159"/>
      <c r="K8324" s="161"/>
      <c r="S8324" s="157"/>
    </row>
    <row r="8325" spans="1:19" s="158" customFormat="1" x14ac:dyDescent="0.2">
      <c r="A8325" s="157"/>
      <c r="E8325" s="159"/>
      <c r="F8325" s="159"/>
      <c r="G8325" s="160"/>
      <c r="H8325" s="159"/>
      <c r="I8325" s="159"/>
      <c r="K8325" s="161"/>
      <c r="S8325" s="157"/>
    </row>
    <row r="8326" spans="1:19" s="158" customFormat="1" x14ac:dyDescent="0.2">
      <c r="A8326" s="157"/>
      <c r="E8326" s="159"/>
      <c r="F8326" s="159"/>
      <c r="G8326" s="160"/>
      <c r="H8326" s="159"/>
      <c r="I8326" s="159"/>
      <c r="K8326" s="161"/>
      <c r="S8326" s="157"/>
    </row>
    <row r="8327" spans="1:19" s="158" customFormat="1" x14ac:dyDescent="0.2">
      <c r="A8327" s="157"/>
      <c r="E8327" s="159"/>
      <c r="F8327" s="159"/>
      <c r="G8327" s="160"/>
      <c r="H8327" s="159"/>
      <c r="I8327" s="159"/>
      <c r="K8327" s="161"/>
      <c r="S8327" s="157"/>
    </row>
    <row r="8328" spans="1:19" s="158" customFormat="1" x14ac:dyDescent="0.2">
      <c r="A8328" s="157"/>
      <c r="E8328" s="159"/>
      <c r="F8328" s="159"/>
      <c r="G8328" s="160"/>
      <c r="H8328" s="159"/>
      <c r="I8328" s="159"/>
      <c r="K8328" s="161"/>
      <c r="S8328" s="157"/>
    </row>
    <row r="8329" spans="1:19" s="158" customFormat="1" x14ac:dyDescent="0.2">
      <c r="A8329" s="157"/>
      <c r="E8329" s="159"/>
      <c r="F8329" s="159"/>
      <c r="G8329" s="160"/>
      <c r="H8329" s="159"/>
      <c r="I8329" s="159"/>
      <c r="K8329" s="161"/>
      <c r="S8329" s="157"/>
    </row>
    <row r="8330" spans="1:19" s="158" customFormat="1" x14ac:dyDescent="0.2">
      <c r="A8330" s="157"/>
      <c r="E8330" s="159"/>
      <c r="F8330" s="159"/>
      <c r="G8330" s="160"/>
      <c r="H8330" s="159"/>
      <c r="I8330" s="159"/>
      <c r="K8330" s="161"/>
      <c r="S8330" s="157"/>
    </row>
    <row r="8331" spans="1:19" s="158" customFormat="1" x14ac:dyDescent="0.2">
      <c r="A8331" s="157"/>
      <c r="E8331" s="159"/>
      <c r="F8331" s="159"/>
      <c r="G8331" s="160"/>
      <c r="H8331" s="159"/>
      <c r="I8331" s="159"/>
      <c r="K8331" s="161"/>
      <c r="S8331" s="157"/>
    </row>
    <row r="8332" spans="1:19" s="158" customFormat="1" x14ac:dyDescent="0.2">
      <c r="A8332" s="157"/>
      <c r="E8332" s="159"/>
      <c r="F8332" s="159"/>
      <c r="G8332" s="160"/>
      <c r="H8332" s="159"/>
      <c r="I8332" s="159"/>
      <c r="K8332" s="161"/>
      <c r="S8332" s="157"/>
    </row>
    <row r="8333" spans="1:19" s="158" customFormat="1" x14ac:dyDescent="0.2">
      <c r="A8333" s="157"/>
      <c r="E8333" s="159"/>
      <c r="F8333" s="159"/>
      <c r="G8333" s="160"/>
      <c r="H8333" s="159"/>
      <c r="I8333" s="159"/>
      <c r="K8333" s="161"/>
      <c r="S8333" s="157"/>
    </row>
    <row r="8334" spans="1:19" s="158" customFormat="1" x14ac:dyDescent="0.2">
      <c r="A8334" s="157"/>
      <c r="E8334" s="159"/>
      <c r="F8334" s="159"/>
      <c r="G8334" s="160"/>
      <c r="H8334" s="159"/>
      <c r="I8334" s="159"/>
      <c r="K8334" s="161"/>
      <c r="S8334" s="157"/>
    </row>
    <row r="8335" spans="1:19" s="158" customFormat="1" x14ac:dyDescent="0.2">
      <c r="A8335" s="157"/>
      <c r="E8335" s="159"/>
      <c r="F8335" s="159"/>
      <c r="G8335" s="160"/>
      <c r="H8335" s="159"/>
      <c r="I8335" s="159"/>
      <c r="K8335" s="161"/>
      <c r="S8335" s="157"/>
    </row>
    <row r="8336" spans="1:19" s="158" customFormat="1" x14ac:dyDescent="0.2">
      <c r="A8336" s="157"/>
      <c r="E8336" s="159"/>
      <c r="F8336" s="159"/>
      <c r="G8336" s="160"/>
      <c r="H8336" s="159"/>
      <c r="I8336" s="159"/>
      <c r="K8336" s="161"/>
      <c r="S8336" s="157"/>
    </row>
    <row r="8337" spans="1:19" s="158" customFormat="1" x14ac:dyDescent="0.2">
      <c r="A8337" s="157"/>
      <c r="E8337" s="159"/>
      <c r="F8337" s="159"/>
      <c r="G8337" s="160"/>
      <c r="H8337" s="159"/>
      <c r="I8337" s="159"/>
      <c r="K8337" s="161"/>
      <c r="S8337" s="157"/>
    </row>
    <row r="8338" spans="1:19" s="158" customFormat="1" x14ac:dyDescent="0.2">
      <c r="A8338" s="157"/>
      <c r="E8338" s="159"/>
      <c r="F8338" s="159"/>
      <c r="G8338" s="160"/>
      <c r="H8338" s="159"/>
      <c r="I8338" s="159"/>
      <c r="K8338" s="161"/>
      <c r="S8338" s="157"/>
    </row>
    <row r="8339" spans="1:19" s="158" customFormat="1" x14ac:dyDescent="0.2">
      <c r="A8339" s="157"/>
      <c r="E8339" s="159"/>
      <c r="F8339" s="159"/>
      <c r="G8339" s="160"/>
      <c r="H8339" s="159"/>
      <c r="I8339" s="159"/>
      <c r="K8339" s="161"/>
      <c r="S8339" s="157"/>
    </row>
    <row r="8340" spans="1:19" s="158" customFormat="1" x14ac:dyDescent="0.2">
      <c r="A8340" s="157"/>
      <c r="E8340" s="159"/>
      <c r="F8340" s="159"/>
      <c r="G8340" s="160"/>
      <c r="H8340" s="159"/>
      <c r="I8340" s="159"/>
      <c r="K8340" s="161"/>
      <c r="S8340" s="157"/>
    </row>
    <row r="8341" spans="1:19" s="158" customFormat="1" x14ac:dyDescent="0.2">
      <c r="A8341" s="157"/>
      <c r="E8341" s="159"/>
      <c r="F8341" s="159"/>
      <c r="G8341" s="160"/>
      <c r="H8341" s="159"/>
      <c r="I8341" s="159"/>
      <c r="K8341" s="161"/>
      <c r="S8341" s="157"/>
    </row>
    <row r="8342" spans="1:19" s="158" customFormat="1" x14ac:dyDescent="0.2">
      <c r="A8342" s="157"/>
      <c r="E8342" s="159"/>
      <c r="F8342" s="159"/>
      <c r="G8342" s="160"/>
      <c r="H8342" s="159"/>
      <c r="I8342" s="159"/>
      <c r="K8342" s="161"/>
      <c r="S8342" s="157"/>
    </row>
    <row r="8343" spans="1:19" s="158" customFormat="1" x14ac:dyDescent="0.2">
      <c r="A8343" s="157"/>
      <c r="E8343" s="159"/>
      <c r="F8343" s="159"/>
      <c r="G8343" s="160"/>
      <c r="H8343" s="159"/>
      <c r="I8343" s="159"/>
      <c r="K8343" s="161"/>
      <c r="S8343" s="157"/>
    </row>
    <row r="8344" spans="1:19" s="158" customFormat="1" x14ac:dyDescent="0.2">
      <c r="A8344" s="157"/>
      <c r="E8344" s="159"/>
      <c r="F8344" s="159"/>
      <c r="G8344" s="160"/>
      <c r="H8344" s="159"/>
      <c r="I8344" s="159"/>
      <c r="K8344" s="161"/>
      <c r="S8344" s="157"/>
    </row>
    <row r="8345" spans="1:19" s="158" customFormat="1" x14ac:dyDescent="0.2">
      <c r="A8345" s="157"/>
      <c r="E8345" s="159"/>
      <c r="F8345" s="159"/>
      <c r="G8345" s="160"/>
      <c r="H8345" s="159"/>
      <c r="I8345" s="159"/>
      <c r="K8345" s="161"/>
      <c r="S8345" s="157"/>
    </row>
    <row r="8346" spans="1:19" s="158" customFormat="1" x14ac:dyDescent="0.2">
      <c r="A8346" s="157"/>
      <c r="E8346" s="159"/>
      <c r="F8346" s="159"/>
      <c r="G8346" s="160"/>
      <c r="H8346" s="159"/>
      <c r="I8346" s="159"/>
      <c r="K8346" s="161"/>
      <c r="S8346" s="157"/>
    </row>
    <row r="8347" spans="1:19" s="158" customFormat="1" x14ac:dyDescent="0.2">
      <c r="A8347" s="157"/>
      <c r="E8347" s="159"/>
      <c r="F8347" s="159"/>
      <c r="G8347" s="160"/>
      <c r="H8347" s="159"/>
      <c r="I8347" s="159"/>
      <c r="K8347" s="161"/>
      <c r="S8347" s="157"/>
    </row>
    <row r="8348" spans="1:19" s="158" customFormat="1" x14ac:dyDescent="0.2">
      <c r="A8348" s="157"/>
      <c r="E8348" s="159"/>
      <c r="F8348" s="159"/>
      <c r="G8348" s="160"/>
      <c r="H8348" s="159"/>
      <c r="I8348" s="159"/>
      <c r="K8348" s="161"/>
      <c r="S8348" s="157"/>
    </row>
    <row r="8349" spans="1:19" s="158" customFormat="1" x14ac:dyDescent="0.2">
      <c r="A8349" s="157"/>
      <c r="E8349" s="159"/>
      <c r="F8349" s="159"/>
      <c r="G8349" s="160"/>
      <c r="H8349" s="159"/>
      <c r="I8349" s="159"/>
      <c r="K8349" s="161"/>
      <c r="S8349" s="157"/>
    </row>
    <row r="8350" spans="1:19" s="158" customFormat="1" x14ac:dyDescent="0.2">
      <c r="A8350" s="157"/>
      <c r="E8350" s="159"/>
      <c r="F8350" s="159"/>
      <c r="G8350" s="160"/>
      <c r="H8350" s="159"/>
      <c r="I8350" s="159"/>
      <c r="K8350" s="161"/>
      <c r="S8350" s="157"/>
    </row>
    <row r="8351" spans="1:19" s="158" customFormat="1" x14ac:dyDescent="0.2">
      <c r="A8351" s="157"/>
      <c r="E8351" s="159"/>
      <c r="F8351" s="159"/>
      <c r="G8351" s="160"/>
      <c r="H8351" s="159"/>
      <c r="I8351" s="159"/>
      <c r="K8351" s="161"/>
      <c r="S8351" s="157"/>
    </row>
    <row r="8352" spans="1:19" s="158" customFormat="1" x14ac:dyDescent="0.2">
      <c r="A8352" s="157"/>
      <c r="E8352" s="159"/>
      <c r="F8352" s="159"/>
      <c r="G8352" s="160"/>
      <c r="H8352" s="159"/>
      <c r="I8352" s="159"/>
      <c r="K8352" s="161"/>
      <c r="S8352" s="157"/>
    </row>
    <row r="8353" spans="1:19" s="158" customFormat="1" x14ac:dyDescent="0.2">
      <c r="A8353" s="157"/>
      <c r="E8353" s="159"/>
      <c r="F8353" s="159"/>
      <c r="G8353" s="160"/>
      <c r="H8353" s="159"/>
      <c r="I8353" s="159"/>
      <c r="K8353" s="161"/>
      <c r="S8353" s="157"/>
    </row>
    <row r="8354" spans="1:19" s="158" customFormat="1" x14ac:dyDescent="0.2">
      <c r="A8354" s="157"/>
      <c r="E8354" s="159"/>
      <c r="F8354" s="159"/>
      <c r="G8354" s="160"/>
      <c r="H8354" s="159"/>
      <c r="I8354" s="159"/>
      <c r="K8354" s="161"/>
      <c r="S8354" s="157"/>
    </row>
    <row r="8355" spans="1:19" s="158" customFormat="1" x14ac:dyDescent="0.2">
      <c r="A8355" s="157"/>
      <c r="E8355" s="159"/>
      <c r="F8355" s="159"/>
      <c r="G8355" s="160"/>
      <c r="H8355" s="159"/>
      <c r="I8355" s="159"/>
      <c r="K8355" s="161"/>
      <c r="S8355" s="157"/>
    </row>
    <row r="8356" spans="1:19" s="158" customFormat="1" x14ac:dyDescent="0.2">
      <c r="A8356" s="157"/>
      <c r="E8356" s="159"/>
      <c r="F8356" s="159"/>
      <c r="G8356" s="160"/>
      <c r="H8356" s="159"/>
      <c r="I8356" s="159"/>
      <c r="K8356" s="161"/>
      <c r="S8356" s="157"/>
    </row>
    <row r="8357" spans="1:19" s="158" customFormat="1" x14ac:dyDescent="0.2">
      <c r="A8357" s="157"/>
      <c r="E8357" s="159"/>
      <c r="F8357" s="159"/>
      <c r="G8357" s="160"/>
      <c r="H8357" s="159"/>
      <c r="I8357" s="159"/>
      <c r="K8357" s="161"/>
      <c r="S8357" s="157"/>
    </row>
    <row r="8358" spans="1:19" s="158" customFormat="1" x14ac:dyDescent="0.2">
      <c r="A8358" s="157"/>
      <c r="E8358" s="159"/>
      <c r="F8358" s="159"/>
      <c r="G8358" s="160"/>
      <c r="H8358" s="159"/>
      <c r="I8358" s="159"/>
      <c r="K8358" s="161"/>
      <c r="S8358" s="157"/>
    </row>
    <row r="8359" spans="1:19" s="158" customFormat="1" x14ac:dyDescent="0.2">
      <c r="A8359" s="157"/>
      <c r="E8359" s="159"/>
      <c r="F8359" s="159"/>
      <c r="G8359" s="160"/>
      <c r="H8359" s="159"/>
      <c r="I8359" s="159"/>
      <c r="K8359" s="161"/>
      <c r="S8359" s="157"/>
    </row>
    <row r="8360" spans="1:19" s="158" customFormat="1" x14ac:dyDescent="0.2">
      <c r="A8360" s="157"/>
      <c r="E8360" s="159"/>
      <c r="F8360" s="159"/>
      <c r="G8360" s="160"/>
      <c r="H8360" s="159"/>
      <c r="I8360" s="159"/>
      <c r="K8360" s="161"/>
      <c r="S8360" s="157"/>
    </row>
    <row r="8361" spans="1:19" s="158" customFormat="1" x14ac:dyDescent="0.2">
      <c r="A8361" s="157"/>
      <c r="E8361" s="159"/>
      <c r="F8361" s="159"/>
      <c r="G8361" s="160"/>
      <c r="H8361" s="159"/>
      <c r="I8361" s="159"/>
      <c r="K8361" s="161"/>
      <c r="S8361" s="157"/>
    </row>
    <row r="8362" spans="1:19" s="158" customFormat="1" x14ac:dyDescent="0.2">
      <c r="A8362" s="157"/>
      <c r="E8362" s="159"/>
      <c r="F8362" s="159"/>
      <c r="G8362" s="160"/>
      <c r="H8362" s="159"/>
      <c r="I8362" s="159"/>
      <c r="K8362" s="161"/>
      <c r="S8362" s="157"/>
    </row>
    <row r="8363" spans="1:19" s="158" customFormat="1" x14ac:dyDescent="0.2">
      <c r="A8363" s="157"/>
      <c r="E8363" s="159"/>
      <c r="F8363" s="159"/>
      <c r="G8363" s="160"/>
      <c r="H8363" s="159"/>
      <c r="I8363" s="159"/>
      <c r="K8363" s="161"/>
      <c r="S8363" s="157"/>
    </row>
    <row r="8364" spans="1:19" s="158" customFormat="1" x14ac:dyDescent="0.2">
      <c r="A8364" s="157"/>
      <c r="E8364" s="159"/>
      <c r="F8364" s="159"/>
      <c r="G8364" s="160"/>
      <c r="H8364" s="159"/>
      <c r="I8364" s="159"/>
      <c r="K8364" s="161"/>
      <c r="S8364" s="157"/>
    </row>
    <row r="8365" spans="1:19" s="158" customFormat="1" x14ac:dyDescent="0.2">
      <c r="A8365" s="157"/>
      <c r="E8365" s="159"/>
      <c r="F8365" s="159"/>
      <c r="G8365" s="160"/>
      <c r="H8365" s="159"/>
      <c r="I8365" s="159"/>
      <c r="K8365" s="161"/>
      <c r="S8365" s="157"/>
    </row>
    <row r="8366" spans="1:19" s="158" customFormat="1" x14ac:dyDescent="0.2">
      <c r="A8366" s="157"/>
      <c r="E8366" s="159"/>
      <c r="F8366" s="159"/>
      <c r="G8366" s="160"/>
      <c r="H8366" s="159"/>
      <c r="I8366" s="159"/>
      <c r="K8366" s="161"/>
      <c r="S8366" s="157"/>
    </row>
    <row r="8367" spans="1:19" s="158" customFormat="1" x14ac:dyDescent="0.2">
      <c r="A8367" s="157"/>
      <c r="E8367" s="159"/>
      <c r="F8367" s="159"/>
      <c r="G8367" s="160"/>
      <c r="H8367" s="159"/>
      <c r="I8367" s="159"/>
      <c r="K8367" s="161"/>
      <c r="S8367" s="157"/>
    </row>
    <row r="8368" spans="1:19" s="158" customFormat="1" x14ac:dyDescent="0.2">
      <c r="A8368" s="157"/>
      <c r="E8368" s="159"/>
      <c r="F8368" s="159"/>
      <c r="G8368" s="160"/>
      <c r="H8368" s="159"/>
      <c r="I8368" s="159"/>
      <c r="K8368" s="161"/>
      <c r="S8368" s="157"/>
    </row>
    <row r="8369" spans="1:19" s="158" customFormat="1" x14ac:dyDescent="0.2">
      <c r="A8369" s="157"/>
      <c r="E8369" s="159"/>
      <c r="F8369" s="159"/>
      <c r="G8369" s="160"/>
      <c r="H8369" s="159"/>
      <c r="I8369" s="159"/>
      <c r="K8369" s="161"/>
      <c r="S8369" s="157"/>
    </row>
    <row r="8370" spans="1:19" s="158" customFormat="1" x14ac:dyDescent="0.2">
      <c r="A8370" s="157"/>
      <c r="E8370" s="159"/>
      <c r="F8370" s="159"/>
      <c r="G8370" s="160"/>
      <c r="H8370" s="159"/>
      <c r="I8370" s="159"/>
      <c r="K8370" s="161"/>
      <c r="S8370" s="157"/>
    </row>
    <row r="8371" spans="1:19" s="158" customFormat="1" x14ac:dyDescent="0.2">
      <c r="A8371" s="157"/>
      <c r="E8371" s="159"/>
      <c r="F8371" s="159"/>
      <c r="G8371" s="160"/>
      <c r="H8371" s="159"/>
      <c r="I8371" s="159"/>
      <c r="K8371" s="161"/>
      <c r="S8371" s="157"/>
    </row>
    <row r="8372" spans="1:19" s="158" customFormat="1" x14ac:dyDescent="0.2">
      <c r="A8372" s="157"/>
      <c r="E8372" s="159"/>
      <c r="F8372" s="159"/>
      <c r="G8372" s="160"/>
      <c r="H8372" s="159"/>
      <c r="I8372" s="159"/>
      <c r="K8372" s="161"/>
      <c r="S8372" s="157"/>
    </row>
    <row r="8373" spans="1:19" s="158" customFormat="1" x14ac:dyDescent="0.2">
      <c r="A8373" s="157"/>
      <c r="E8373" s="159"/>
      <c r="F8373" s="159"/>
      <c r="G8373" s="160"/>
      <c r="H8373" s="159"/>
      <c r="I8373" s="159"/>
      <c r="K8373" s="161"/>
      <c r="S8373" s="157"/>
    </row>
    <row r="8374" spans="1:19" s="158" customFormat="1" x14ac:dyDescent="0.2">
      <c r="A8374" s="157"/>
      <c r="E8374" s="159"/>
      <c r="F8374" s="159"/>
      <c r="G8374" s="160"/>
      <c r="H8374" s="159"/>
      <c r="I8374" s="159"/>
      <c r="K8374" s="161"/>
      <c r="S8374" s="157"/>
    </row>
    <row r="8375" spans="1:19" s="158" customFormat="1" x14ac:dyDescent="0.2">
      <c r="A8375" s="157"/>
      <c r="E8375" s="159"/>
      <c r="F8375" s="159"/>
      <c r="G8375" s="160"/>
      <c r="H8375" s="159"/>
      <c r="I8375" s="159"/>
      <c r="K8375" s="161"/>
      <c r="S8375" s="157"/>
    </row>
    <row r="8376" spans="1:19" s="158" customFormat="1" x14ac:dyDescent="0.2">
      <c r="A8376" s="157"/>
      <c r="E8376" s="159"/>
      <c r="F8376" s="159"/>
      <c r="G8376" s="160"/>
      <c r="H8376" s="159"/>
      <c r="I8376" s="159"/>
      <c r="K8376" s="161"/>
      <c r="S8376" s="157"/>
    </row>
    <row r="8377" spans="1:19" s="158" customFormat="1" x14ac:dyDescent="0.2">
      <c r="A8377" s="157"/>
      <c r="E8377" s="159"/>
      <c r="F8377" s="159"/>
      <c r="G8377" s="160"/>
      <c r="H8377" s="159"/>
      <c r="I8377" s="159"/>
      <c r="K8377" s="161"/>
      <c r="S8377" s="157"/>
    </row>
    <row r="8378" spans="1:19" s="158" customFormat="1" x14ac:dyDescent="0.2">
      <c r="A8378" s="157"/>
      <c r="E8378" s="159"/>
      <c r="F8378" s="159"/>
      <c r="G8378" s="160"/>
      <c r="H8378" s="159"/>
      <c r="I8378" s="159"/>
      <c r="K8378" s="161"/>
      <c r="S8378" s="157"/>
    </row>
    <row r="8379" spans="1:19" s="158" customFormat="1" x14ac:dyDescent="0.2">
      <c r="A8379" s="157"/>
      <c r="E8379" s="159"/>
      <c r="F8379" s="159"/>
      <c r="G8379" s="160"/>
      <c r="H8379" s="159"/>
      <c r="I8379" s="159"/>
      <c r="K8379" s="161"/>
      <c r="S8379" s="157"/>
    </row>
    <row r="8380" spans="1:19" s="158" customFormat="1" x14ac:dyDescent="0.2">
      <c r="A8380" s="157"/>
      <c r="E8380" s="159"/>
      <c r="F8380" s="159"/>
      <c r="G8380" s="160"/>
      <c r="H8380" s="159"/>
      <c r="I8380" s="159"/>
      <c r="K8380" s="161"/>
      <c r="S8380" s="157"/>
    </row>
    <row r="8381" spans="1:19" s="158" customFormat="1" x14ac:dyDescent="0.2">
      <c r="A8381" s="157"/>
      <c r="E8381" s="159"/>
      <c r="F8381" s="159"/>
      <c r="G8381" s="160"/>
      <c r="H8381" s="159"/>
      <c r="I8381" s="159"/>
      <c r="K8381" s="161"/>
      <c r="S8381" s="157"/>
    </row>
    <row r="8382" spans="1:19" s="158" customFormat="1" x14ac:dyDescent="0.2">
      <c r="A8382" s="157"/>
      <c r="E8382" s="159"/>
      <c r="F8382" s="159"/>
      <c r="G8382" s="160"/>
      <c r="H8382" s="159"/>
      <c r="I8382" s="159"/>
      <c r="K8382" s="161"/>
      <c r="S8382" s="157"/>
    </row>
    <row r="8383" spans="1:19" s="158" customFormat="1" x14ac:dyDescent="0.2">
      <c r="A8383" s="157"/>
      <c r="E8383" s="159"/>
      <c r="F8383" s="159"/>
      <c r="G8383" s="160"/>
      <c r="H8383" s="159"/>
      <c r="I8383" s="159"/>
      <c r="K8383" s="161"/>
      <c r="S8383" s="157"/>
    </row>
    <row r="8384" spans="1:19" s="158" customFormat="1" x14ac:dyDescent="0.2">
      <c r="A8384" s="157"/>
      <c r="E8384" s="159"/>
      <c r="F8384" s="159"/>
      <c r="G8384" s="160"/>
      <c r="H8384" s="159"/>
      <c r="I8384" s="159"/>
      <c r="K8384" s="161"/>
      <c r="S8384" s="157"/>
    </row>
    <row r="8385" spans="1:19" s="158" customFormat="1" x14ac:dyDescent="0.2">
      <c r="A8385" s="157"/>
      <c r="E8385" s="159"/>
      <c r="F8385" s="159"/>
      <c r="G8385" s="160"/>
      <c r="H8385" s="159"/>
      <c r="I8385" s="159"/>
      <c r="K8385" s="161"/>
      <c r="S8385" s="157"/>
    </row>
    <row r="8386" spans="1:19" s="158" customFormat="1" x14ac:dyDescent="0.2">
      <c r="A8386" s="157"/>
      <c r="E8386" s="159"/>
      <c r="F8386" s="159"/>
      <c r="G8386" s="160"/>
      <c r="H8386" s="159"/>
      <c r="I8386" s="159"/>
      <c r="K8386" s="161"/>
      <c r="S8386" s="157"/>
    </row>
    <row r="8387" spans="1:19" s="158" customFormat="1" x14ac:dyDescent="0.2">
      <c r="A8387" s="157"/>
      <c r="E8387" s="159"/>
      <c r="F8387" s="159"/>
      <c r="G8387" s="160"/>
      <c r="H8387" s="159"/>
      <c r="I8387" s="159"/>
      <c r="K8387" s="161"/>
      <c r="S8387" s="157"/>
    </row>
    <row r="8388" spans="1:19" s="158" customFormat="1" x14ac:dyDescent="0.2">
      <c r="A8388" s="157"/>
      <c r="E8388" s="159"/>
      <c r="F8388" s="159"/>
      <c r="G8388" s="160"/>
      <c r="H8388" s="159"/>
      <c r="I8388" s="159"/>
      <c r="K8388" s="161"/>
      <c r="S8388" s="157"/>
    </row>
    <row r="8389" spans="1:19" s="158" customFormat="1" x14ac:dyDescent="0.2">
      <c r="A8389" s="157"/>
      <c r="E8389" s="159"/>
      <c r="F8389" s="159"/>
      <c r="G8389" s="160"/>
      <c r="H8389" s="159"/>
      <c r="I8389" s="159"/>
      <c r="K8389" s="161"/>
      <c r="S8389" s="157"/>
    </row>
    <row r="8390" spans="1:19" s="158" customFormat="1" x14ac:dyDescent="0.2">
      <c r="A8390" s="157"/>
      <c r="E8390" s="159"/>
      <c r="F8390" s="159"/>
      <c r="G8390" s="160"/>
      <c r="H8390" s="159"/>
      <c r="I8390" s="159"/>
      <c r="K8390" s="161"/>
      <c r="S8390" s="157"/>
    </row>
    <row r="8391" spans="1:19" s="158" customFormat="1" x14ac:dyDescent="0.2">
      <c r="A8391" s="157"/>
      <c r="E8391" s="159"/>
      <c r="F8391" s="159"/>
      <c r="G8391" s="160"/>
      <c r="H8391" s="159"/>
      <c r="I8391" s="159"/>
      <c r="K8391" s="161"/>
      <c r="S8391" s="157"/>
    </row>
    <row r="8392" spans="1:19" s="158" customFormat="1" x14ac:dyDescent="0.2">
      <c r="A8392" s="157"/>
      <c r="E8392" s="159"/>
      <c r="F8392" s="159"/>
      <c r="G8392" s="160"/>
      <c r="H8392" s="159"/>
      <c r="I8392" s="159"/>
      <c r="K8392" s="161"/>
      <c r="S8392" s="157"/>
    </row>
    <row r="8393" spans="1:19" s="158" customFormat="1" x14ac:dyDescent="0.2">
      <c r="A8393" s="157"/>
      <c r="E8393" s="159"/>
      <c r="F8393" s="159"/>
      <c r="G8393" s="160"/>
      <c r="H8393" s="159"/>
      <c r="I8393" s="159"/>
      <c r="K8393" s="161"/>
      <c r="S8393" s="157"/>
    </row>
    <row r="8394" spans="1:19" s="158" customFormat="1" x14ac:dyDescent="0.2">
      <c r="A8394" s="157"/>
      <c r="E8394" s="159"/>
      <c r="F8394" s="159"/>
      <c r="G8394" s="160"/>
      <c r="H8394" s="159"/>
      <c r="I8394" s="159"/>
      <c r="K8394" s="161"/>
      <c r="S8394" s="157"/>
    </row>
    <row r="8395" spans="1:19" s="158" customFormat="1" x14ac:dyDescent="0.2">
      <c r="A8395" s="157"/>
      <c r="E8395" s="159"/>
      <c r="F8395" s="159"/>
      <c r="G8395" s="160"/>
      <c r="H8395" s="159"/>
      <c r="I8395" s="159"/>
      <c r="K8395" s="161"/>
      <c r="S8395" s="157"/>
    </row>
    <row r="8396" spans="1:19" s="158" customFormat="1" x14ac:dyDescent="0.2">
      <c r="A8396" s="157"/>
      <c r="E8396" s="159"/>
      <c r="F8396" s="159"/>
      <c r="G8396" s="160"/>
      <c r="H8396" s="159"/>
      <c r="I8396" s="159"/>
      <c r="K8396" s="161"/>
      <c r="S8396" s="157"/>
    </row>
    <row r="8397" spans="1:19" s="158" customFormat="1" x14ac:dyDescent="0.2">
      <c r="A8397" s="157"/>
      <c r="E8397" s="159"/>
      <c r="F8397" s="159"/>
      <c r="G8397" s="160"/>
      <c r="H8397" s="159"/>
      <c r="I8397" s="159"/>
      <c r="K8397" s="161"/>
      <c r="S8397" s="157"/>
    </row>
    <row r="8398" spans="1:19" s="158" customFormat="1" x14ac:dyDescent="0.2">
      <c r="A8398" s="157"/>
      <c r="E8398" s="159"/>
      <c r="F8398" s="159"/>
      <c r="G8398" s="160"/>
      <c r="H8398" s="159"/>
      <c r="I8398" s="159"/>
      <c r="K8398" s="161"/>
      <c r="S8398" s="157"/>
    </row>
    <row r="8399" spans="1:19" s="158" customFormat="1" x14ac:dyDescent="0.2">
      <c r="A8399" s="157"/>
      <c r="E8399" s="159"/>
      <c r="F8399" s="159"/>
      <c r="G8399" s="160"/>
      <c r="H8399" s="159"/>
      <c r="I8399" s="159"/>
      <c r="K8399" s="161"/>
      <c r="S8399" s="157"/>
    </row>
    <row r="8400" spans="1:19" s="158" customFormat="1" x14ac:dyDescent="0.2">
      <c r="A8400" s="157"/>
      <c r="E8400" s="159"/>
      <c r="F8400" s="159"/>
      <c r="G8400" s="160"/>
      <c r="H8400" s="159"/>
      <c r="I8400" s="159"/>
      <c r="K8400" s="161"/>
      <c r="S8400" s="157"/>
    </row>
    <row r="8401" spans="1:19" s="158" customFormat="1" x14ac:dyDescent="0.2">
      <c r="A8401" s="157"/>
      <c r="E8401" s="159"/>
      <c r="F8401" s="159"/>
      <c r="G8401" s="160"/>
      <c r="H8401" s="159"/>
      <c r="I8401" s="159"/>
      <c r="K8401" s="161"/>
      <c r="S8401" s="157"/>
    </row>
    <row r="8402" spans="1:19" s="158" customFormat="1" x14ac:dyDescent="0.2">
      <c r="A8402" s="157"/>
      <c r="E8402" s="159"/>
      <c r="F8402" s="159"/>
      <c r="G8402" s="160"/>
      <c r="H8402" s="159"/>
      <c r="I8402" s="159"/>
      <c r="K8402" s="161"/>
      <c r="S8402" s="157"/>
    </row>
    <row r="8403" spans="1:19" s="158" customFormat="1" x14ac:dyDescent="0.2">
      <c r="A8403" s="157"/>
      <c r="E8403" s="159"/>
      <c r="F8403" s="159"/>
      <c r="G8403" s="160"/>
      <c r="H8403" s="159"/>
      <c r="I8403" s="159"/>
      <c r="K8403" s="161"/>
      <c r="S8403" s="157"/>
    </row>
    <row r="8404" spans="1:19" s="158" customFormat="1" x14ac:dyDescent="0.2">
      <c r="A8404" s="157"/>
      <c r="E8404" s="159"/>
      <c r="F8404" s="159"/>
      <c r="G8404" s="160"/>
      <c r="H8404" s="159"/>
      <c r="I8404" s="159"/>
      <c r="K8404" s="161"/>
      <c r="S8404" s="157"/>
    </row>
    <row r="8405" spans="1:19" s="158" customFormat="1" x14ac:dyDescent="0.2">
      <c r="A8405" s="157"/>
      <c r="E8405" s="159"/>
      <c r="F8405" s="159"/>
      <c r="G8405" s="160"/>
      <c r="H8405" s="159"/>
      <c r="I8405" s="159"/>
      <c r="K8405" s="161"/>
      <c r="S8405" s="157"/>
    </row>
    <row r="8406" spans="1:19" s="158" customFormat="1" x14ac:dyDescent="0.2">
      <c r="A8406" s="157"/>
      <c r="E8406" s="159"/>
      <c r="F8406" s="159"/>
      <c r="G8406" s="160"/>
      <c r="H8406" s="159"/>
      <c r="I8406" s="159"/>
      <c r="K8406" s="161"/>
      <c r="S8406" s="157"/>
    </row>
    <row r="8407" spans="1:19" s="158" customFormat="1" x14ac:dyDescent="0.2">
      <c r="A8407" s="157"/>
      <c r="E8407" s="159"/>
      <c r="F8407" s="159"/>
      <c r="G8407" s="160"/>
      <c r="H8407" s="159"/>
      <c r="I8407" s="159"/>
      <c r="K8407" s="161"/>
      <c r="S8407" s="157"/>
    </row>
    <row r="8408" spans="1:19" s="158" customFormat="1" x14ac:dyDescent="0.2">
      <c r="A8408" s="157"/>
      <c r="E8408" s="159"/>
      <c r="F8408" s="159"/>
      <c r="G8408" s="160"/>
      <c r="H8408" s="159"/>
      <c r="I8408" s="159"/>
      <c r="K8408" s="161"/>
      <c r="S8408" s="157"/>
    </row>
    <row r="8409" spans="1:19" s="158" customFormat="1" x14ac:dyDescent="0.2">
      <c r="A8409" s="157"/>
      <c r="E8409" s="159"/>
      <c r="F8409" s="159"/>
      <c r="G8409" s="160"/>
      <c r="H8409" s="159"/>
      <c r="I8409" s="159"/>
      <c r="K8409" s="161"/>
      <c r="S8409" s="157"/>
    </row>
    <row r="8410" spans="1:19" s="158" customFormat="1" x14ac:dyDescent="0.2">
      <c r="A8410" s="157"/>
      <c r="E8410" s="159"/>
      <c r="F8410" s="159"/>
      <c r="G8410" s="160"/>
      <c r="H8410" s="159"/>
      <c r="I8410" s="159"/>
      <c r="K8410" s="161"/>
      <c r="S8410" s="157"/>
    </row>
    <row r="8411" spans="1:19" s="158" customFormat="1" x14ac:dyDescent="0.2">
      <c r="A8411" s="157"/>
      <c r="E8411" s="159"/>
      <c r="F8411" s="159"/>
      <c r="G8411" s="160"/>
      <c r="H8411" s="159"/>
      <c r="I8411" s="159"/>
      <c r="K8411" s="161"/>
      <c r="S8411" s="157"/>
    </row>
    <row r="8412" spans="1:19" s="158" customFormat="1" x14ac:dyDescent="0.2">
      <c r="A8412" s="157"/>
      <c r="E8412" s="159"/>
      <c r="F8412" s="159"/>
      <c r="G8412" s="160"/>
      <c r="H8412" s="159"/>
      <c r="I8412" s="159"/>
      <c r="K8412" s="161"/>
      <c r="S8412" s="157"/>
    </row>
    <row r="8413" spans="1:19" s="158" customFormat="1" x14ac:dyDescent="0.2">
      <c r="A8413" s="157"/>
      <c r="E8413" s="159"/>
      <c r="F8413" s="159"/>
      <c r="G8413" s="160"/>
      <c r="H8413" s="159"/>
      <c r="I8413" s="159"/>
      <c r="K8413" s="161"/>
      <c r="S8413" s="157"/>
    </row>
    <row r="8414" spans="1:19" s="158" customFormat="1" x14ac:dyDescent="0.2">
      <c r="A8414" s="157"/>
      <c r="E8414" s="159"/>
      <c r="F8414" s="159"/>
      <c r="G8414" s="160"/>
      <c r="H8414" s="159"/>
      <c r="I8414" s="159"/>
      <c r="K8414" s="161"/>
      <c r="S8414" s="157"/>
    </row>
    <row r="8415" spans="1:19" s="158" customFormat="1" x14ac:dyDescent="0.2">
      <c r="A8415" s="157"/>
      <c r="E8415" s="159"/>
      <c r="F8415" s="159"/>
      <c r="G8415" s="160"/>
      <c r="H8415" s="159"/>
      <c r="I8415" s="159"/>
      <c r="K8415" s="161"/>
      <c r="S8415" s="157"/>
    </row>
    <row r="8416" spans="1:19" s="158" customFormat="1" x14ac:dyDescent="0.2">
      <c r="A8416" s="157"/>
      <c r="E8416" s="159"/>
      <c r="F8416" s="159"/>
      <c r="G8416" s="160"/>
      <c r="H8416" s="159"/>
      <c r="I8416" s="159"/>
      <c r="K8416" s="161"/>
      <c r="S8416" s="157"/>
    </row>
    <row r="8417" spans="1:19" s="158" customFormat="1" x14ac:dyDescent="0.2">
      <c r="A8417" s="157"/>
      <c r="E8417" s="159"/>
      <c r="F8417" s="159"/>
      <c r="G8417" s="160"/>
      <c r="H8417" s="159"/>
      <c r="I8417" s="159"/>
      <c r="K8417" s="161"/>
      <c r="S8417" s="157"/>
    </row>
    <row r="8418" spans="1:19" s="158" customFormat="1" x14ac:dyDescent="0.2">
      <c r="A8418" s="157"/>
      <c r="E8418" s="159"/>
      <c r="F8418" s="159"/>
      <c r="G8418" s="160"/>
      <c r="H8418" s="159"/>
      <c r="I8418" s="159"/>
      <c r="K8418" s="161"/>
      <c r="S8418" s="157"/>
    </row>
    <row r="8419" spans="1:19" s="158" customFormat="1" x14ac:dyDescent="0.2">
      <c r="A8419" s="157"/>
      <c r="E8419" s="159"/>
      <c r="F8419" s="159"/>
      <c r="G8419" s="160"/>
      <c r="H8419" s="159"/>
      <c r="I8419" s="159"/>
      <c r="K8419" s="161"/>
      <c r="S8419" s="157"/>
    </row>
    <row r="8420" spans="1:19" s="158" customFormat="1" x14ac:dyDescent="0.2">
      <c r="A8420" s="157"/>
      <c r="E8420" s="159"/>
      <c r="F8420" s="159"/>
      <c r="G8420" s="160"/>
      <c r="H8420" s="159"/>
      <c r="I8420" s="159"/>
      <c r="K8420" s="161"/>
      <c r="S8420" s="157"/>
    </row>
    <row r="8421" spans="1:19" s="158" customFormat="1" x14ac:dyDescent="0.2">
      <c r="A8421" s="157"/>
      <c r="E8421" s="159"/>
      <c r="F8421" s="159"/>
      <c r="G8421" s="160"/>
      <c r="H8421" s="159"/>
      <c r="I8421" s="159"/>
      <c r="K8421" s="161"/>
      <c r="S8421" s="157"/>
    </row>
    <row r="8422" spans="1:19" s="158" customFormat="1" x14ac:dyDescent="0.2">
      <c r="A8422" s="157"/>
      <c r="E8422" s="159"/>
      <c r="F8422" s="159"/>
      <c r="G8422" s="160"/>
      <c r="H8422" s="159"/>
      <c r="I8422" s="159"/>
      <c r="K8422" s="161"/>
      <c r="S8422" s="157"/>
    </row>
    <row r="8423" spans="1:19" s="158" customFormat="1" x14ac:dyDescent="0.2">
      <c r="A8423" s="157"/>
      <c r="E8423" s="159"/>
      <c r="F8423" s="159"/>
      <c r="G8423" s="160"/>
      <c r="H8423" s="159"/>
      <c r="I8423" s="159"/>
      <c r="K8423" s="161"/>
      <c r="S8423" s="157"/>
    </row>
    <row r="8424" spans="1:19" s="158" customFormat="1" x14ac:dyDescent="0.2">
      <c r="A8424" s="157"/>
      <c r="E8424" s="159"/>
      <c r="F8424" s="159"/>
      <c r="G8424" s="160"/>
      <c r="H8424" s="159"/>
      <c r="I8424" s="159"/>
      <c r="K8424" s="161"/>
      <c r="S8424" s="157"/>
    </row>
    <row r="8425" spans="1:19" s="158" customFormat="1" x14ac:dyDescent="0.2">
      <c r="A8425" s="157"/>
      <c r="E8425" s="159"/>
      <c r="F8425" s="159"/>
      <c r="G8425" s="160"/>
      <c r="H8425" s="159"/>
      <c r="I8425" s="159"/>
      <c r="K8425" s="161"/>
      <c r="S8425" s="157"/>
    </row>
    <row r="8426" spans="1:19" s="158" customFormat="1" x14ac:dyDescent="0.2">
      <c r="A8426" s="157"/>
      <c r="E8426" s="159"/>
      <c r="F8426" s="159"/>
      <c r="G8426" s="160"/>
      <c r="H8426" s="159"/>
      <c r="I8426" s="159"/>
      <c r="K8426" s="161"/>
      <c r="S8426" s="157"/>
    </row>
    <row r="8427" spans="1:19" s="158" customFormat="1" x14ac:dyDescent="0.2">
      <c r="A8427" s="157"/>
      <c r="E8427" s="159"/>
      <c r="F8427" s="159"/>
      <c r="G8427" s="160"/>
      <c r="H8427" s="159"/>
      <c r="I8427" s="159"/>
      <c r="K8427" s="161"/>
      <c r="S8427" s="157"/>
    </row>
    <row r="8428" spans="1:19" s="158" customFormat="1" x14ac:dyDescent="0.2">
      <c r="A8428" s="157"/>
      <c r="E8428" s="159"/>
      <c r="F8428" s="159"/>
      <c r="G8428" s="160"/>
      <c r="H8428" s="159"/>
      <c r="I8428" s="159"/>
      <c r="K8428" s="161"/>
      <c r="S8428" s="157"/>
    </row>
    <row r="8429" spans="1:19" s="158" customFormat="1" x14ac:dyDescent="0.2">
      <c r="A8429" s="157"/>
      <c r="E8429" s="159"/>
      <c r="F8429" s="159"/>
      <c r="G8429" s="160"/>
      <c r="H8429" s="159"/>
      <c r="I8429" s="159"/>
      <c r="K8429" s="161"/>
      <c r="S8429" s="157"/>
    </row>
    <row r="8430" spans="1:19" s="158" customFormat="1" x14ac:dyDescent="0.2">
      <c r="A8430" s="157"/>
      <c r="E8430" s="159"/>
      <c r="F8430" s="159"/>
      <c r="G8430" s="160"/>
      <c r="H8430" s="159"/>
      <c r="I8430" s="159"/>
      <c r="K8430" s="161"/>
      <c r="S8430" s="157"/>
    </row>
    <row r="8431" spans="1:19" s="158" customFormat="1" x14ac:dyDescent="0.2">
      <c r="A8431" s="157"/>
      <c r="E8431" s="159"/>
      <c r="F8431" s="159"/>
      <c r="G8431" s="160"/>
      <c r="H8431" s="159"/>
      <c r="I8431" s="159"/>
      <c r="K8431" s="161"/>
      <c r="S8431" s="157"/>
    </row>
    <row r="8432" spans="1:19" s="158" customFormat="1" x14ac:dyDescent="0.2">
      <c r="A8432" s="157"/>
      <c r="E8432" s="159"/>
      <c r="F8432" s="159"/>
      <c r="G8432" s="160"/>
      <c r="H8432" s="159"/>
      <c r="I8432" s="159"/>
      <c r="K8432" s="161"/>
      <c r="S8432" s="157"/>
    </row>
    <row r="8433" spans="1:19" s="158" customFormat="1" x14ac:dyDescent="0.2">
      <c r="A8433" s="157"/>
      <c r="E8433" s="159"/>
      <c r="F8433" s="159"/>
      <c r="G8433" s="160"/>
      <c r="H8433" s="159"/>
      <c r="I8433" s="159"/>
      <c r="K8433" s="161"/>
      <c r="S8433" s="157"/>
    </row>
    <row r="8434" spans="1:19" s="158" customFormat="1" x14ac:dyDescent="0.2">
      <c r="A8434" s="157"/>
      <c r="E8434" s="159"/>
      <c r="F8434" s="159"/>
      <c r="G8434" s="160"/>
      <c r="H8434" s="159"/>
      <c r="I8434" s="159"/>
      <c r="K8434" s="161"/>
      <c r="S8434" s="157"/>
    </row>
    <row r="8435" spans="1:19" s="158" customFormat="1" x14ac:dyDescent="0.2">
      <c r="A8435" s="157"/>
      <c r="E8435" s="159"/>
      <c r="F8435" s="159"/>
      <c r="G8435" s="160"/>
      <c r="H8435" s="159"/>
      <c r="I8435" s="159"/>
      <c r="K8435" s="161"/>
      <c r="S8435" s="157"/>
    </row>
    <row r="8436" spans="1:19" s="158" customFormat="1" x14ac:dyDescent="0.2">
      <c r="A8436" s="157"/>
      <c r="E8436" s="159"/>
      <c r="F8436" s="159"/>
      <c r="G8436" s="160"/>
      <c r="H8436" s="159"/>
      <c r="I8436" s="159"/>
      <c r="K8436" s="161"/>
      <c r="S8436" s="157"/>
    </row>
    <row r="8437" spans="1:19" s="158" customFormat="1" x14ac:dyDescent="0.2">
      <c r="A8437" s="157"/>
      <c r="E8437" s="159"/>
      <c r="F8437" s="159"/>
      <c r="G8437" s="160"/>
      <c r="H8437" s="159"/>
      <c r="I8437" s="159"/>
      <c r="K8437" s="161"/>
      <c r="S8437" s="157"/>
    </row>
    <row r="8438" spans="1:19" s="158" customFormat="1" x14ac:dyDescent="0.2">
      <c r="A8438" s="157"/>
      <c r="E8438" s="159"/>
      <c r="F8438" s="159"/>
      <c r="G8438" s="160"/>
      <c r="H8438" s="159"/>
      <c r="I8438" s="159"/>
      <c r="K8438" s="161"/>
      <c r="S8438" s="157"/>
    </row>
    <row r="8439" spans="1:19" s="158" customFormat="1" x14ac:dyDescent="0.2">
      <c r="A8439" s="157"/>
      <c r="E8439" s="159"/>
      <c r="F8439" s="159"/>
      <c r="G8439" s="160"/>
      <c r="H8439" s="159"/>
      <c r="I8439" s="159"/>
      <c r="K8439" s="161"/>
      <c r="S8439" s="157"/>
    </row>
    <row r="8440" spans="1:19" s="158" customFormat="1" x14ac:dyDescent="0.2">
      <c r="A8440" s="157"/>
      <c r="E8440" s="159"/>
      <c r="F8440" s="159"/>
      <c r="G8440" s="160"/>
      <c r="H8440" s="159"/>
      <c r="I8440" s="159"/>
      <c r="K8440" s="161"/>
      <c r="S8440" s="157"/>
    </row>
    <row r="8441" spans="1:19" s="158" customFormat="1" x14ac:dyDescent="0.2">
      <c r="A8441" s="157"/>
      <c r="E8441" s="159"/>
      <c r="F8441" s="159"/>
      <c r="G8441" s="160"/>
      <c r="H8441" s="159"/>
      <c r="I8441" s="159"/>
      <c r="K8441" s="161"/>
      <c r="S8441" s="157"/>
    </row>
    <row r="8442" spans="1:19" s="158" customFormat="1" x14ac:dyDescent="0.2">
      <c r="A8442" s="157"/>
      <c r="E8442" s="159"/>
      <c r="F8442" s="159"/>
      <c r="G8442" s="160"/>
      <c r="H8442" s="159"/>
      <c r="I8442" s="159"/>
      <c r="K8442" s="161"/>
      <c r="S8442" s="157"/>
    </row>
    <row r="8443" spans="1:19" s="158" customFormat="1" x14ac:dyDescent="0.2">
      <c r="A8443" s="157"/>
      <c r="E8443" s="159"/>
      <c r="F8443" s="159"/>
      <c r="G8443" s="160"/>
      <c r="H8443" s="159"/>
      <c r="I8443" s="159"/>
      <c r="K8443" s="161"/>
      <c r="S8443" s="157"/>
    </row>
    <row r="8444" spans="1:19" s="158" customFormat="1" x14ac:dyDescent="0.2">
      <c r="A8444" s="157"/>
      <c r="E8444" s="159"/>
      <c r="F8444" s="159"/>
      <c r="G8444" s="160"/>
      <c r="H8444" s="159"/>
      <c r="I8444" s="159"/>
      <c r="K8444" s="161"/>
      <c r="S8444" s="157"/>
    </row>
    <row r="8445" spans="1:19" s="158" customFormat="1" x14ac:dyDescent="0.2">
      <c r="A8445" s="157"/>
      <c r="E8445" s="159"/>
      <c r="F8445" s="159"/>
      <c r="G8445" s="160"/>
      <c r="H8445" s="159"/>
      <c r="I8445" s="159"/>
      <c r="K8445" s="161"/>
      <c r="S8445" s="157"/>
    </row>
    <row r="8446" spans="1:19" s="158" customFormat="1" x14ac:dyDescent="0.2">
      <c r="A8446" s="157"/>
      <c r="E8446" s="159"/>
      <c r="F8446" s="159"/>
      <c r="G8446" s="160"/>
      <c r="H8446" s="159"/>
      <c r="I8446" s="159"/>
      <c r="K8446" s="161"/>
      <c r="S8446" s="157"/>
    </row>
    <row r="8447" spans="1:19" s="158" customFormat="1" x14ac:dyDescent="0.2">
      <c r="A8447" s="157"/>
      <c r="E8447" s="159"/>
      <c r="F8447" s="159"/>
      <c r="G8447" s="160"/>
      <c r="H8447" s="159"/>
      <c r="I8447" s="159"/>
      <c r="K8447" s="161"/>
      <c r="S8447" s="157"/>
    </row>
    <row r="8448" spans="1:19" s="158" customFormat="1" x14ac:dyDescent="0.2">
      <c r="A8448" s="157"/>
      <c r="E8448" s="159"/>
      <c r="F8448" s="159"/>
      <c r="G8448" s="160"/>
      <c r="H8448" s="159"/>
      <c r="I8448" s="159"/>
      <c r="K8448" s="161"/>
      <c r="S8448" s="157"/>
    </row>
    <row r="8449" spans="1:19" s="158" customFormat="1" x14ac:dyDescent="0.2">
      <c r="A8449" s="157"/>
      <c r="E8449" s="159"/>
      <c r="F8449" s="159"/>
      <c r="G8449" s="160"/>
      <c r="H8449" s="159"/>
      <c r="I8449" s="159"/>
      <c r="K8449" s="161"/>
      <c r="S8449" s="157"/>
    </row>
    <row r="8450" spans="1:19" s="158" customFormat="1" x14ac:dyDescent="0.2">
      <c r="A8450" s="157"/>
      <c r="E8450" s="159"/>
      <c r="F8450" s="159"/>
      <c r="G8450" s="160"/>
      <c r="H8450" s="159"/>
      <c r="I8450" s="159"/>
      <c r="K8450" s="161"/>
      <c r="S8450" s="157"/>
    </row>
    <row r="8451" spans="1:19" s="158" customFormat="1" x14ac:dyDescent="0.2">
      <c r="A8451" s="157"/>
      <c r="E8451" s="159"/>
      <c r="F8451" s="159"/>
      <c r="G8451" s="160"/>
      <c r="H8451" s="159"/>
      <c r="I8451" s="159"/>
      <c r="K8451" s="161"/>
      <c r="S8451" s="157"/>
    </row>
    <row r="8452" spans="1:19" s="158" customFormat="1" x14ac:dyDescent="0.2">
      <c r="A8452" s="157"/>
      <c r="E8452" s="159"/>
      <c r="F8452" s="159"/>
      <c r="G8452" s="160"/>
      <c r="H8452" s="159"/>
      <c r="I8452" s="159"/>
      <c r="K8452" s="161"/>
      <c r="S8452" s="157"/>
    </row>
    <row r="8453" spans="1:19" s="158" customFormat="1" x14ac:dyDescent="0.2">
      <c r="A8453" s="157"/>
      <c r="E8453" s="159"/>
      <c r="F8453" s="159"/>
      <c r="G8453" s="160"/>
      <c r="H8453" s="159"/>
      <c r="I8453" s="159"/>
      <c r="K8453" s="161"/>
      <c r="S8453" s="157"/>
    </row>
    <row r="8454" spans="1:19" s="158" customFormat="1" x14ac:dyDescent="0.2">
      <c r="A8454" s="157"/>
      <c r="E8454" s="159"/>
      <c r="F8454" s="159"/>
      <c r="G8454" s="160"/>
      <c r="H8454" s="159"/>
      <c r="I8454" s="159"/>
      <c r="K8454" s="161"/>
      <c r="S8454" s="157"/>
    </row>
    <row r="8455" spans="1:19" s="158" customFormat="1" x14ac:dyDescent="0.2">
      <c r="A8455" s="157"/>
      <c r="E8455" s="159"/>
      <c r="F8455" s="159"/>
      <c r="G8455" s="160"/>
      <c r="H8455" s="159"/>
      <c r="I8455" s="159"/>
      <c r="K8455" s="161"/>
      <c r="S8455" s="157"/>
    </row>
    <row r="8456" spans="1:19" s="158" customFormat="1" x14ac:dyDescent="0.2">
      <c r="A8456" s="157"/>
      <c r="E8456" s="159"/>
      <c r="F8456" s="159"/>
      <c r="G8456" s="160"/>
      <c r="H8456" s="159"/>
      <c r="I8456" s="159"/>
      <c r="K8456" s="161"/>
      <c r="S8456" s="157"/>
    </row>
    <row r="8457" spans="1:19" s="158" customFormat="1" x14ac:dyDescent="0.2">
      <c r="A8457" s="157"/>
      <c r="E8457" s="159"/>
      <c r="F8457" s="159"/>
      <c r="G8457" s="160"/>
      <c r="H8457" s="159"/>
      <c r="I8457" s="159"/>
      <c r="K8457" s="161"/>
      <c r="S8457" s="157"/>
    </row>
    <row r="8458" spans="1:19" s="158" customFormat="1" x14ac:dyDescent="0.2">
      <c r="A8458" s="157"/>
      <c r="E8458" s="159"/>
      <c r="F8458" s="159"/>
      <c r="G8458" s="160"/>
      <c r="H8458" s="159"/>
      <c r="I8458" s="159"/>
      <c r="K8458" s="161"/>
      <c r="S8458" s="157"/>
    </row>
    <row r="8459" spans="1:19" s="158" customFormat="1" x14ac:dyDescent="0.2">
      <c r="A8459" s="157"/>
      <c r="E8459" s="159"/>
      <c r="F8459" s="159"/>
      <c r="G8459" s="160"/>
      <c r="H8459" s="159"/>
      <c r="I8459" s="159"/>
      <c r="K8459" s="161"/>
      <c r="S8459" s="157"/>
    </row>
    <row r="8460" spans="1:19" s="158" customFormat="1" x14ac:dyDescent="0.2">
      <c r="A8460" s="157"/>
      <c r="E8460" s="159"/>
      <c r="F8460" s="159"/>
      <c r="G8460" s="160"/>
      <c r="H8460" s="159"/>
      <c r="I8460" s="159"/>
      <c r="K8460" s="161"/>
      <c r="S8460" s="157"/>
    </row>
    <row r="8461" spans="1:19" s="158" customFormat="1" x14ac:dyDescent="0.2">
      <c r="A8461" s="157"/>
      <c r="E8461" s="159"/>
      <c r="F8461" s="159"/>
      <c r="G8461" s="160"/>
      <c r="H8461" s="159"/>
      <c r="I8461" s="159"/>
      <c r="K8461" s="161"/>
      <c r="S8461" s="157"/>
    </row>
    <row r="8462" spans="1:19" s="158" customFormat="1" x14ac:dyDescent="0.2">
      <c r="A8462" s="157"/>
      <c r="E8462" s="159"/>
      <c r="F8462" s="159"/>
      <c r="G8462" s="160"/>
      <c r="H8462" s="159"/>
      <c r="I8462" s="159"/>
      <c r="K8462" s="161"/>
      <c r="S8462" s="157"/>
    </row>
    <row r="8463" spans="1:19" s="158" customFormat="1" x14ac:dyDescent="0.2">
      <c r="A8463" s="157"/>
      <c r="E8463" s="159"/>
      <c r="F8463" s="159"/>
      <c r="G8463" s="160"/>
      <c r="H8463" s="159"/>
      <c r="I8463" s="159"/>
      <c r="K8463" s="161"/>
      <c r="S8463" s="157"/>
    </row>
    <row r="8464" spans="1:19" s="158" customFormat="1" x14ac:dyDescent="0.2">
      <c r="A8464" s="157"/>
      <c r="E8464" s="159"/>
      <c r="F8464" s="159"/>
      <c r="G8464" s="160"/>
      <c r="H8464" s="159"/>
      <c r="I8464" s="159"/>
      <c r="K8464" s="161"/>
      <c r="S8464" s="157"/>
    </row>
    <row r="8465" spans="1:19" s="158" customFormat="1" x14ac:dyDescent="0.2">
      <c r="A8465" s="157"/>
      <c r="E8465" s="159"/>
      <c r="F8465" s="159"/>
      <c r="G8465" s="160"/>
      <c r="H8465" s="159"/>
      <c r="I8465" s="159"/>
      <c r="K8465" s="161"/>
      <c r="S8465" s="157"/>
    </row>
    <row r="8466" spans="1:19" s="158" customFormat="1" x14ac:dyDescent="0.2">
      <c r="A8466" s="157"/>
      <c r="E8466" s="159"/>
      <c r="F8466" s="159"/>
      <c r="G8466" s="160"/>
      <c r="H8466" s="159"/>
      <c r="I8466" s="159"/>
      <c r="K8466" s="161"/>
      <c r="S8466" s="157"/>
    </row>
    <row r="8467" spans="1:19" s="158" customFormat="1" x14ac:dyDescent="0.2">
      <c r="A8467" s="157"/>
      <c r="E8467" s="159"/>
      <c r="F8467" s="159"/>
      <c r="G8467" s="160"/>
      <c r="H8467" s="159"/>
      <c r="I8467" s="159"/>
      <c r="K8467" s="161"/>
      <c r="S8467" s="157"/>
    </row>
    <row r="8468" spans="1:19" s="158" customFormat="1" x14ac:dyDescent="0.2">
      <c r="A8468" s="157"/>
      <c r="E8468" s="159"/>
      <c r="F8468" s="159"/>
      <c r="G8468" s="160"/>
      <c r="H8468" s="159"/>
      <c r="I8468" s="159"/>
      <c r="K8468" s="161"/>
      <c r="S8468" s="157"/>
    </row>
    <row r="8469" spans="1:19" s="158" customFormat="1" x14ac:dyDescent="0.2">
      <c r="A8469" s="157"/>
      <c r="E8469" s="159"/>
      <c r="F8469" s="159"/>
      <c r="G8469" s="160"/>
      <c r="H8469" s="159"/>
      <c r="I8469" s="159"/>
      <c r="K8469" s="161"/>
      <c r="S8469" s="157"/>
    </row>
    <row r="8470" spans="1:19" s="158" customFormat="1" x14ac:dyDescent="0.2">
      <c r="A8470" s="157"/>
      <c r="E8470" s="159"/>
      <c r="F8470" s="159"/>
      <c r="G8470" s="160"/>
      <c r="H8470" s="159"/>
      <c r="I8470" s="159"/>
      <c r="K8470" s="161"/>
      <c r="S8470" s="157"/>
    </row>
    <row r="8471" spans="1:19" s="158" customFormat="1" x14ac:dyDescent="0.2">
      <c r="A8471" s="157"/>
      <c r="E8471" s="159"/>
      <c r="F8471" s="159"/>
      <c r="G8471" s="160"/>
      <c r="H8471" s="159"/>
      <c r="I8471" s="159"/>
      <c r="K8471" s="161"/>
      <c r="S8471" s="157"/>
    </row>
    <row r="8472" spans="1:19" s="158" customFormat="1" x14ac:dyDescent="0.2">
      <c r="A8472" s="157"/>
      <c r="E8472" s="159"/>
      <c r="F8472" s="159"/>
      <c r="G8472" s="160"/>
      <c r="H8472" s="159"/>
      <c r="I8472" s="159"/>
      <c r="K8472" s="161"/>
      <c r="S8472" s="157"/>
    </row>
    <row r="8473" spans="1:19" s="158" customFormat="1" x14ac:dyDescent="0.2">
      <c r="A8473" s="157"/>
      <c r="E8473" s="159"/>
      <c r="F8473" s="159"/>
      <c r="G8473" s="160"/>
      <c r="H8473" s="159"/>
      <c r="I8473" s="159"/>
      <c r="K8473" s="161"/>
      <c r="S8473" s="157"/>
    </row>
    <row r="8474" spans="1:19" s="158" customFormat="1" x14ac:dyDescent="0.2">
      <c r="A8474" s="157"/>
      <c r="E8474" s="159"/>
      <c r="F8474" s="159"/>
      <c r="G8474" s="160"/>
      <c r="H8474" s="159"/>
      <c r="I8474" s="159"/>
      <c r="K8474" s="161"/>
      <c r="S8474" s="157"/>
    </row>
    <row r="8475" spans="1:19" s="158" customFormat="1" x14ac:dyDescent="0.2">
      <c r="A8475" s="157"/>
      <c r="E8475" s="159"/>
      <c r="F8475" s="159"/>
      <c r="G8475" s="160"/>
      <c r="H8475" s="159"/>
      <c r="I8475" s="159"/>
      <c r="K8475" s="161"/>
      <c r="S8475" s="157"/>
    </row>
    <row r="8476" spans="1:19" s="158" customFormat="1" x14ac:dyDescent="0.2">
      <c r="A8476" s="157"/>
      <c r="E8476" s="159"/>
      <c r="F8476" s="159"/>
      <c r="G8476" s="160"/>
      <c r="H8476" s="159"/>
      <c r="I8476" s="159"/>
      <c r="K8476" s="161"/>
      <c r="S8476" s="157"/>
    </row>
    <row r="8477" spans="1:19" s="158" customFormat="1" x14ac:dyDescent="0.2">
      <c r="A8477" s="157"/>
      <c r="E8477" s="159"/>
      <c r="F8477" s="159"/>
      <c r="G8477" s="160"/>
      <c r="H8477" s="159"/>
      <c r="I8477" s="159"/>
      <c r="K8477" s="161"/>
      <c r="S8477" s="157"/>
    </row>
    <row r="8478" spans="1:19" s="158" customFormat="1" x14ac:dyDescent="0.2">
      <c r="A8478" s="157"/>
      <c r="E8478" s="159"/>
      <c r="F8478" s="159"/>
      <c r="G8478" s="160"/>
      <c r="H8478" s="159"/>
      <c r="I8478" s="159"/>
      <c r="K8478" s="161"/>
      <c r="S8478" s="157"/>
    </row>
    <row r="8479" spans="1:19" s="158" customFormat="1" x14ac:dyDescent="0.2">
      <c r="A8479" s="157"/>
      <c r="E8479" s="159"/>
      <c r="F8479" s="159"/>
      <c r="G8479" s="160"/>
      <c r="H8479" s="159"/>
      <c r="I8479" s="159"/>
      <c r="K8479" s="161"/>
      <c r="S8479" s="157"/>
    </row>
    <row r="8480" spans="1:19" s="158" customFormat="1" x14ac:dyDescent="0.2">
      <c r="A8480" s="157"/>
      <c r="E8480" s="159"/>
      <c r="F8480" s="159"/>
      <c r="G8480" s="160"/>
      <c r="H8480" s="159"/>
      <c r="I8480" s="159"/>
      <c r="K8480" s="161"/>
      <c r="S8480" s="157"/>
    </row>
    <row r="8481" spans="1:19" s="158" customFormat="1" x14ac:dyDescent="0.2">
      <c r="A8481" s="157"/>
      <c r="E8481" s="159"/>
      <c r="F8481" s="159"/>
      <c r="G8481" s="160"/>
      <c r="H8481" s="159"/>
      <c r="I8481" s="159"/>
      <c r="K8481" s="161"/>
      <c r="S8481" s="157"/>
    </row>
    <row r="8482" spans="1:19" s="158" customFormat="1" x14ac:dyDescent="0.2">
      <c r="A8482" s="157"/>
      <c r="E8482" s="159"/>
      <c r="F8482" s="159"/>
      <c r="G8482" s="160"/>
      <c r="H8482" s="159"/>
      <c r="I8482" s="159"/>
      <c r="K8482" s="161"/>
      <c r="S8482" s="157"/>
    </row>
    <row r="8483" spans="1:19" s="158" customFormat="1" x14ac:dyDescent="0.2">
      <c r="A8483" s="157"/>
      <c r="E8483" s="159"/>
      <c r="F8483" s="159"/>
      <c r="G8483" s="160"/>
      <c r="H8483" s="159"/>
      <c r="I8483" s="159"/>
      <c r="K8483" s="161"/>
      <c r="S8483" s="157"/>
    </row>
    <row r="8484" spans="1:19" s="158" customFormat="1" x14ac:dyDescent="0.2">
      <c r="A8484" s="157"/>
      <c r="E8484" s="159"/>
      <c r="F8484" s="159"/>
      <c r="G8484" s="160"/>
      <c r="H8484" s="159"/>
      <c r="I8484" s="159"/>
      <c r="K8484" s="161"/>
      <c r="S8484" s="157"/>
    </row>
    <row r="8485" spans="1:19" s="158" customFormat="1" x14ac:dyDescent="0.2">
      <c r="A8485" s="157"/>
      <c r="E8485" s="159"/>
      <c r="F8485" s="159"/>
      <c r="G8485" s="160"/>
      <c r="H8485" s="159"/>
      <c r="I8485" s="159"/>
      <c r="K8485" s="161"/>
      <c r="S8485" s="157"/>
    </row>
    <row r="8486" spans="1:19" s="158" customFormat="1" x14ac:dyDescent="0.2">
      <c r="A8486" s="157"/>
      <c r="E8486" s="159"/>
      <c r="F8486" s="159"/>
      <c r="G8486" s="160"/>
      <c r="H8486" s="159"/>
      <c r="I8486" s="159"/>
      <c r="K8486" s="161"/>
      <c r="S8486" s="157"/>
    </row>
    <row r="8487" spans="1:19" s="158" customFormat="1" x14ac:dyDescent="0.2">
      <c r="A8487" s="157"/>
      <c r="E8487" s="159"/>
      <c r="F8487" s="159"/>
      <c r="G8487" s="160"/>
      <c r="H8487" s="159"/>
      <c r="I8487" s="159"/>
      <c r="K8487" s="161"/>
      <c r="S8487" s="157"/>
    </row>
    <row r="8488" spans="1:19" s="158" customFormat="1" x14ac:dyDescent="0.2">
      <c r="A8488" s="157"/>
      <c r="E8488" s="159"/>
      <c r="F8488" s="159"/>
      <c r="G8488" s="160"/>
      <c r="H8488" s="159"/>
      <c r="I8488" s="159"/>
      <c r="K8488" s="161"/>
      <c r="S8488" s="157"/>
    </row>
    <row r="8489" spans="1:19" s="158" customFormat="1" x14ac:dyDescent="0.2">
      <c r="A8489" s="157"/>
      <c r="E8489" s="159"/>
      <c r="F8489" s="159"/>
      <c r="G8489" s="160"/>
      <c r="H8489" s="159"/>
      <c r="I8489" s="159"/>
      <c r="K8489" s="161"/>
      <c r="S8489" s="157"/>
    </row>
    <row r="8490" spans="1:19" s="158" customFormat="1" x14ac:dyDescent="0.2">
      <c r="A8490" s="157"/>
      <c r="E8490" s="159"/>
      <c r="F8490" s="159"/>
      <c r="G8490" s="160"/>
      <c r="H8490" s="159"/>
      <c r="I8490" s="159"/>
      <c r="K8490" s="161"/>
      <c r="S8490" s="157"/>
    </row>
    <row r="8491" spans="1:19" s="158" customFormat="1" x14ac:dyDescent="0.2">
      <c r="A8491" s="157"/>
      <c r="E8491" s="159"/>
      <c r="F8491" s="159"/>
      <c r="G8491" s="160"/>
      <c r="H8491" s="159"/>
      <c r="I8491" s="159"/>
      <c r="K8491" s="161"/>
      <c r="S8491" s="157"/>
    </row>
    <row r="8492" spans="1:19" s="158" customFormat="1" x14ac:dyDescent="0.2">
      <c r="A8492" s="157"/>
      <c r="E8492" s="159"/>
      <c r="F8492" s="159"/>
      <c r="G8492" s="160"/>
      <c r="H8492" s="159"/>
      <c r="I8492" s="159"/>
      <c r="K8492" s="161"/>
      <c r="S8492" s="157"/>
    </row>
    <row r="8493" spans="1:19" s="158" customFormat="1" x14ac:dyDescent="0.2">
      <c r="A8493" s="157"/>
      <c r="E8493" s="159"/>
      <c r="F8493" s="159"/>
      <c r="G8493" s="160"/>
      <c r="H8493" s="159"/>
      <c r="I8493" s="159"/>
      <c r="K8493" s="161"/>
      <c r="S8493" s="157"/>
    </row>
    <row r="8494" spans="1:19" s="158" customFormat="1" x14ac:dyDescent="0.2">
      <c r="A8494" s="157"/>
      <c r="E8494" s="159"/>
      <c r="F8494" s="159"/>
      <c r="G8494" s="160"/>
      <c r="H8494" s="159"/>
      <c r="I8494" s="159"/>
      <c r="K8494" s="161"/>
      <c r="S8494" s="157"/>
    </row>
    <row r="8495" spans="1:19" s="158" customFormat="1" x14ac:dyDescent="0.2">
      <c r="A8495" s="157"/>
      <c r="E8495" s="159"/>
      <c r="F8495" s="159"/>
      <c r="G8495" s="160"/>
      <c r="H8495" s="159"/>
      <c r="I8495" s="159"/>
      <c r="K8495" s="161"/>
      <c r="S8495" s="157"/>
    </row>
    <row r="8496" spans="1:19" s="158" customFormat="1" x14ac:dyDescent="0.2">
      <c r="A8496" s="157"/>
      <c r="E8496" s="159"/>
      <c r="F8496" s="159"/>
      <c r="G8496" s="160"/>
      <c r="H8496" s="159"/>
      <c r="I8496" s="159"/>
      <c r="K8496" s="161"/>
      <c r="S8496" s="157"/>
    </row>
    <row r="8497" spans="1:19" s="158" customFormat="1" x14ac:dyDescent="0.2">
      <c r="A8497" s="157"/>
      <c r="E8497" s="159"/>
      <c r="F8497" s="159"/>
      <c r="G8497" s="160"/>
      <c r="H8497" s="159"/>
      <c r="I8497" s="159"/>
      <c r="K8497" s="161"/>
      <c r="S8497" s="157"/>
    </row>
    <row r="8498" spans="1:19" s="158" customFormat="1" x14ac:dyDescent="0.2">
      <c r="A8498" s="157"/>
      <c r="E8498" s="159"/>
      <c r="F8498" s="159"/>
      <c r="G8498" s="160"/>
      <c r="H8498" s="159"/>
      <c r="I8498" s="159"/>
      <c r="K8498" s="161"/>
      <c r="S8498" s="157"/>
    </row>
    <row r="8499" spans="1:19" s="158" customFormat="1" x14ac:dyDescent="0.2">
      <c r="A8499" s="157"/>
      <c r="E8499" s="159"/>
      <c r="F8499" s="159"/>
      <c r="G8499" s="160"/>
      <c r="H8499" s="159"/>
      <c r="I8499" s="159"/>
      <c r="K8499" s="161"/>
      <c r="S8499" s="157"/>
    </row>
    <row r="8500" spans="1:19" s="158" customFormat="1" x14ac:dyDescent="0.2">
      <c r="A8500" s="157"/>
      <c r="E8500" s="159"/>
      <c r="F8500" s="159"/>
      <c r="G8500" s="160"/>
      <c r="H8500" s="159"/>
      <c r="I8500" s="159"/>
      <c r="K8500" s="161"/>
      <c r="S8500" s="157"/>
    </row>
    <row r="8501" spans="1:19" s="158" customFormat="1" x14ac:dyDescent="0.2">
      <c r="A8501" s="157"/>
      <c r="E8501" s="159"/>
      <c r="F8501" s="159"/>
      <c r="G8501" s="160"/>
      <c r="H8501" s="159"/>
      <c r="I8501" s="159"/>
      <c r="K8501" s="161"/>
      <c r="S8501" s="157"/>
    </row>
    <row r="8502" spans="1:19" s="158" customFormat="1" x14ac:dyDescent="0.2">
      <c r="A8502" s="157"/>
      <c r="E8502" s="159"/>
      <c r="F8502" s="159"/>
      <c r="G8502" s="160"/>
      <c r="H8502" s="159"/>
      <c r="I8502" s="159"/>
      <c r="K8502" s="161"/>
      <c r="S8502" s="157"/>
    </row>
    <row r="8503" spans="1:19" s="158" customFormat="1" x14ac:dyDescent="0.2">
      <c r="A8503" s="157"/>
      <c r="E8503" s="159"/>
      <c r="F8503" s="159"/>
      <c r="G8503" s="160"/>
      <c r="H8503" s="159"/>
      <c r="I8503" s="159"/>
      <c r="K8503" s="161"/>
      <c r="S8503" s="157"/>
    </row>
    <row r="8504" spans="1:19" s="158" customFormat="1" x14ac:dyDescent="0.2">
      <c r="A8504" s="157"/>
      <c r="E8504" s="159"/>
      <c r="F8504" s="159"/>
      <c r="G8504" s="160"/>
      <c r="H8504" s="159"/>
      <c r="I8504" s="159"/>
      <c r="K8504" s="161"/>
      <c r="S8504" s="157"/>
    </row>
    <row r="8505" spans="1:19" s="158" customFormat="1" x14ac:dyDescent="0.2">
      <c r="A8505" s="157"/>
      <c r="E8505" s="159"/>
      <c r="F8505" s="159"/>
      <c r="G8505" s="160"/>
      <c r="H8505" s="159"/>
      <c r="I8505" s="159"/>
      <c r="K8505" s="161"/>
      <c r="S8505" s="157"/>
    </row>
    <row r="8506" spans="1:19" s="158" customFormat="1" x14ac:dyDescent="0.2">
      <c r="A8506" s="157"/>
      <c r="E8506" s="159"/>
      <c r="F8506" s="159"/>
      <c r="G8506" s="160"/>
      <c r="H8506" s="159"/>
      <c r="I8506" s="159"/>
      <c r="K8506" s="161"/>
      <c r="S8506" s="157"/>
    </row>
    <row r="8507" spans="1:19" s="158" customFormat="1" x14ac:dyDescent="0.2">
      <c r="A8507" s="157"/>
      <c r="E8507" s="159"/>
      <c r="F8507" s="159"/>
      <c r="G8507" s="160"/>
      <c r="H8507" s="159"/>
      <c r="I8507" s="159"/>
      <c r="K8507" s="161"/>
      <c r="S8507" s="157"/>
    </row>
    <row r="8508" spans="1:19" s="158" customFormat="1" x14ac:dyDescent="0.2">
      <c r="A8508" s="157"/>
      <c r="E8508" s="159"/>
      <c r="F8508" s="159"/>
      <c r="G8508" s="160"/>
      <c r="H8508" s="159"/>
      <c r="I8508" s="159"/>
      <c r="K8508" s="161"/>
      <c r="S8508" s="157"/>
    </row>
    <row r="8509" spans="1:19" s="158" customFormat="1" x14ac:dyDescent="0.2">
      <c r="A8509" s="157"/>
      <c r="E8509" s="159"/>
      <c r="F8509" s="159"/>
      <c r="G8509" s="160"/>
      <c r="H8509" s="159"/>
      <c r="I8509" s="159"/>
      <c r="K8509" s="161"/>
      <c r="S8509" s="157"/>
    </row>
    <row r="8510" spans="1:19" s="158" customFormat="1" x14ac:dyDescent="0.2">
      <c r="A8510" s="157"/>
      <c r="E8510" s="159"/>
      <c r="F8510" s="159"/>
      <c r="G8510" s="160"/>
      <c r="H8510" s="159"/>
      <c r="I8510" s="159"/>
      <c r="K8510" s="161"/>
      <c r="S8510" s="157"/>
    </row>
    <row r="8511" spans="1:19" s="158" customFormat="1" x14ac:dyDescent="0.2">
      <c r="A8511" s="157"/>
      <c r="E8511" s="159"/>
      <c r="F8511" s="159"/>
      <c r="G8511" s="160"/>
      <c r="H8511" s="159"/>
      <c r="I8511" s="159"/>
      <c r="K8511" s="161"/>
      <c r="S8511" s="157"/>
    </row>
    <row r="8512" spans="1:19" s="158" customFormat="1" x14ac:dyDescent="0.2">
      <c r="A8512" s="157"/>
      <c r="E8512" s="159"/>
      <c r="F8512" s="159"/>
      <c r="G8512" s="160"/>
      <c r="H8512" s="159"/>
      <c r="I8512" s="159"/>
      <c r="K8512" s="161"/>
      <c r="S8512" s="157"/>
    </row>
    <row r="8513" spans="1:19" s="158" customFormat="1" x14ac:dyDescent="0.2">
      <c r="A8513" s="157"/>
      <c r="E8513" s="159"/>
      <c r="F8513" s="159"/>
      <c r="G8513" s="160"/>
      <c r="H8513" s="159"/>
      <c r="I8513" s="159"/>
      <c r="K8513" s="161"/>
      <c r="S8513" s="157"/>
    </row>
    <row r="8514" spans="1:19" s="158" customFormat="1" x14ac:dyDescent="0.2">
      <c r="A8514" s="157"/>
      <c r="E8514" s="159"/>
      <c r="F8514" s="159"/>
      <c r="G8514" s="160"/>
      <c r="H8514" s="159"/>
      <c r="I8514" s="159"/>
      <c r="K8514" s="161"/>
      <c r="S8514" s="157"/>
    </row>
    <row r="8515" spans="1:19" s="158" customFormat="1" x14ac:dyDescent="0.2">
      <c r="A8515" s="157"/>
      <c r="E8515" s="159"/>
      <c r="F8515" s="159"/>
      <c r="G8515" s="160"/>
      <c r="H8515" s="159"/>
      <c r="I8515" s="159"/>
      <c r="K8515" s="161"/>
      <c r="S8515" s="157"/>
    </row>
    <row r="8516" spans="1:19" s="158" customFormat="1" x14ac:dyDescent="0.2">
      <c r="A8516" s="157"/>
      <c r="E8516" s="159"/>
      <c r="F8516" s="159"/>
      <c r="G8516" s="160"/>
      <c r="H8516" s="159"/>
      <c r="I8516" s="159"/>
      <c r="K8516" s="161"/>
      <c r="S8516" s="157"/>
    </row>
    <row r="8517" spans="1:19" s="158" customFormat="1" x14ac:dyDescent="0.2">
      <c r="A8517" s="157"/>
      <c r="E8517" s="159"/>
      <c r="F8517" s="159"/>
      <c r="G8517" s="160"/>
      <c r="H8517" s="159"/>
      <c r="I8517" s="159"/>
      <c r="K8517" s="161"/>
      <c r="S8517" s="157"/>
    </row>
    <row r="8518" spans="1:19" s="158" customFormat="1" x14ac:dyDescent="0.2">
      <c r="A8518" s="157"/>
      <c r="E8518" s="159"/>
      <c r="F8518" s="159"/>
      <c r="G8518" s="160"/>
      <c r="H8518" s="159"/>
      <c r="I8518" s="159"/>
      <c r="K8518" s="161"/>
      <c r="S8518" s="157"/>
    </row>
    <row r="8519" spans="1:19" s="158" customFormat="1" x14ac:dyDescent="0.2">
      <c r="A8519" s="157"/>
      <c r="E8519" s="159"/>
      <c r="F8519" s="159"/>
      <c r="G8519" s="160"/>
      <c r="H8519" s="159"/>
      <c r="I8519" s="159"/>
      <c r="K8519" s="161"/>
      <c r="S8519" s="157"/>
    </row>
    <row r="8520" spans="1:19" s="158" customFormat="1" x14ac:dyDescent="0.2">
      <c r="A8520" s="157"/>
      <c r="E8520" s="159"/>
      <c r="F8520" s="159"/>
      <c r="G8520" s="160"/>
      <c r="H8520" s="159"/>
      <c r="I8520" s="159"/>
      <c r="K8520" s="161"/>
      <c r="S8520" s="157"/>
    </row>
    <row r="8521" spans="1:19" s="158" customFormat="1" x14ac:dyDescent="0.2">
      <c r="A8521" s="157"/>
      <c r="E8521" s="159"/>
      <c r="F8521" s="159"/>
      <c r="G8521" s="160"/>
      <c r="H8521" s="159"/>
      <c r="I8521" s="159"/>
      <c r="K8521" s="161"/>
      <c r="S8521" s="157"/>
    </row>
    <row r="8522" spans="1:19" s="158" customFormat="1" x14ac:dyDescent="0.2">
      <c r="A8522" s="157"/>
      <c r="E8522" s="159"/>
      <c r="F8522" s="159"/>
      <c r="G8522" s="160"/>
      <c r="H8522" s="159"/>
      <c r="I8522" s="159"/>
      <c r="K8522" s="161"/>
      <c r="S8522" s="157"/>
    </row>
    <row r="8523" spans="1:19" s="158" customFormat="1" x14ac:dyDescent="0.2">
      <c r="A8523" s="157"/>
      <c r="E8523" s="159"/>
      <c r="F8523" s="159"/>
      <c r="G8523" s="160"/>
      <c r="H8523" s="159"/>
      <c r="I8523" s="159"/>
      <c r="K8523" s="161"/>
      <c r="S8523" s="157"/>
    </row>
    <row r="8524" spans="1:19" s="158" customFormat="1" x14ac:dyDescent="0.2">
      <c r="A8524" s="157"/>
      <c r="E8524" s="159"/>
      <c r="F8524" s="159"/>
      <c r="G8524" s="160"/>
      <c r="H8524" s="159"/>
      <c r="I8524" s="159"/>
      <c r="K8524" s="161"/>
      <c r="S8524" s="157"/>
    </row>
    <row r="8525" spans="1:19" s="158" customFormat="1" x14ac:dyDescent="0.2">
      <c r="A8525" s="157"/>
      <c r="E8525" s="159"/>
      <c r="F8525" s="159"/>
      <c r="G8525" s="160"/>
      <c r="H8525" s="159"/>
      <c r="I8525" s="159"/>
      <c r="K8525" s="161"/>
      <c r="S8525" s="157"/>
    </row>
    <row r="8526" spans="1:19" s="158" customFormat="1" x14ac:dyDescent="0.2">
      <c r="A8526" s="157"/>
      <c r="E8526" s="159"/>
      <c r="F8526" s="159"/>
      <c r="G8526" s="160"/>
      <c r="H8526" s="159"/>
      <c r="I8526" s="159"/>
      <c r="K8526" s="161"/>
      <c r="S8526" s="157"/>
    </row>
    <row r="8527" spans="1:19" s="158" customFormat="1" x14ac:dyDescent="0.2">
      <c r="A8527" s="157"/>
      <c r="E8527" s="159"/>
      <c r="F8527" s="159"/>
      <c r="G8527" s="160"/>
      <c r="H8527" s="159"/>
      <c r="I8527" s="159"/>
      <c r="K8527" s="161"/>
      <c r="S8527" s="157"/>
    </row>
    <row r="8528" spans="1:19" s="158" customFormat="1" x14ac:dyDescent="0.2">
      <c r="A8528" s="157"/>
      <c r="E8528" s="159"/>
      <c r="F8528" s="159"/>
      <c r="G8528" s="160"/>
      <c r="H8528" s="159"/>
      <c r="I8528" s="159"/>
      <c r="K8528" s="161"/>
      <c r="S8528" s="157"/>
    </row>
    <row r="8529" spans="1:19" s="158" customFormat="1" x14ac:dyDescent="0.2">
      <c r="A8529" s="157"/>
      <c r="E8529" s="159"/>
      <c r="F8529" s="159"/>
      <c r="G8529" s="160"/>
      <c r="H8529" s="159"/>
      <c r="I8529" s="159"/>
      <c r="K8529" s="161"/>
      <c r="S8529" s="157"/>
    </row>
    <row r="8530" spans="1:19" s="158" customFormat="1" x14ac:dyDescent="0.2">
      <c r="A8530" s="157"/>
      <c r="E8530" s="159"/>
      <c r="F8530" s="159"/>
      <c r="G8530" s="160"/>
      <c r="H8530" s="159"/>
      <c r="I8530" s="159"/>
      <c r="K8530" s="161"/>
      <c r="S8530" s="157"/>
    </row>
    <row r="8531" spans="1:19" s="158" customFormat="1" x14ac:dyDescent="0.2">
      <c r="A8531" s="157"/>
      <c r="E8531" s="159"/>
      <c r="F8531" s="159"/>
      <c r="G8531" s="160"/>
      <c r="H8531" s="159"/>
      <c r="I8531" s="159"/>
      <c r="K8531" s="161"/>
      <c r="S8531" s="157"/>
    </row>
    <row r="8532" spans="1:19" s="158" customFormat="1" x14ac:dyDescent="0.2">
      <c r="A8532" s="157"/>
      <c r="E8532" s="159"/>
      <c r="F8532" s="159"/>
      <c r="G8532" s="160"/>
      <c r="H8532" s="159"/>
      <c r="I8532" s="159"/>
      <c r="K8532" s="161"/>
      <c r="S8532" s="157"/>
    </row>
    <row r="8533" spans="1:19" s="158" customFormat="1" x14ac:dyDescent="0.2">
      <c r="A8533" s="157"/>
      <c r="E8533" s="159"/>
      <c r="F8533" s="159"/>
      <c r="G8533" s="160"/>
      <c r="H8533" s="159"/>
      <c r="I8533" s="159"/>
      <c r="K8533" s="161"/>
      <c r="S8533" s="157"/>
    </row>
    <row r="8534" spans="1:19" s="158" customFormat="1" x14ac:dyDescent="0.2">
      <c r="A8534" s="157"/>
      <c r="E8534" s="159"/>
      <c r="F8534" s="159"/>
      <c r="G8534" s="160"/>
      <c r="H8534" s="159"/>
      <c r="I8534" s="159"/>
      <c r="K8534" s="161"/>
      <c r="S8534" s="157"/>
    </row>
    <row r="8535" spans="1:19" s="158" customFormat="1" x14ac:dyDescent="0.2">
      <c r="A8535" s="157"/>
      <c r="E8535" s="159"/>
      <c r="F8535" s="159"/>
      <c r="G8535" s="160"/>
      <c r="H8535" s="159"/>
      <c r="I8535" s="159"/>
      <c r="K8535" s="161"/>
      <c r="S8535" s="157"/>
    </row>
    <row r="8536" spans="1:19" s="158" customFormat="1" x14ac:dyDescent="0.2">
      <c r="A8536" s="157"/>
      <c r="E8536" s="159"/>
      <c r="F8536" s="159"/>
      <c r="G8536" s="160"/>
      <c r="H8536" s="159"/>
      <c r="I8536" s="159"/>
      <c r="K8536" s="161"/>
      <c r="S8536" s="157"/>
    </row>
    <row r="8537" spans="1:19" s="158" customFormat="1" x14ac:dyDescent="0.2">
      <c r="A8537" s="157"/>
      <c r="E8537" s="159"/>
      <c r="F8537" s="159"/>
      <c r="G8537" s="160"/>
      <c r="H8537" s="159"/>
      <c r="I8537" s="159"/>
      <c r="K8537" s="161"/>
      <c r="S8537" s="157"/>
    </row>
    <row r="8538" spans="1:19" s="158" customFormat="1" x14ac:dyDescent="0.2">
      <c r="A8538" s="157"/>
      <c r="E8538" s="159"/>
      <c r="F8538" s="159"/>
      <c r="G8538" s="160"/>
      <c r="H8538" s="159"/>
      <c r="I8538" s="159"/>
      <c r="K8538" s="161"/>
      <c r="S8538" s="157"/>
    </row>
    <row r="8539" spans="1:19" s="158" customFormat="1" x14ac:dyDescent="0.2">
      <c r="A8539" s="157"/>
      <c r="E8539" s="159"/>
      <c r="F8539" s="159"/>
      <c r="G8539" s="160"/>
      <c r="H8539" s="159"/>
      <c r="I8539" s="159"/>
      <c r="K8539" s="161"/>
      <c r="S8539" s="157"/>
    </row>
    <row r="8540" spans="1:19" s="158" customFormat="1" x14ac:dyDescent="0.2">
      <c r="A8540" s="157"/>
      <c r="E8540" s="159"/>
      <c r="F8540" s="159"/>
      <c r="G8540" s="160"/>
      <c r="H8540" s="159"/>
      <c r="I8540" s="159"/>
      <c r="K8540" s="161"/>
      <c r="S8540" s="157"/>
    </row>
    <row r="8541" spans="1:19" s="158" customFormat="1" x14ac:dyDescent="0.2">
      <c r="A8541" s="157"/>
      <c r="E8541" s="159"/>
      <c r="F8541" s="159"/>
      <c r="G8541" s="160"/>
      <c r="H8541" s="159"/>
      <c r="I8541" s="159"/>
      <c r="K8541" s="161"/>
      <c r="S8541" s="157"/>
    </row>
    <row r="8542" spans="1:19" s="158" customFormat="1" x14ac:dyDescent="0.2">
      <c r="A8542" s="157"/>
      <c r="E8542" s="159"/>
      <c r="F8542" s="159"/>
      <c r="G8542" s="160"/>
      <c r="H8542" s="159"/>
      <c r="I8542" s="159"/>
      <c r="K8542" s="161"/>
      <c r="S8542" s="157"/>
    </row>
    <row r="8543" spans="1:19" s="158" customFormat="1" x14ac:dyDescent="0.2">
      <c r="A8543" s="157"/>
      <c r="E8543" s="159"/>
      <c r="F8543" s="159"/>
      <c r="G8543" s="160"/>
      <c r="H8543" s="159"/>
      <c r="I8543" s="159"/>
      <c r="K8543" s="161"/>
      <c r="S8543" s="157"/>
    </row>
    <row r="8544" spans="1:19" s="158" customFormat="1" x14ac:dyDescent="0.2">
      <c r="A8544" s="157"/>
      <c r="E8544" s="159"/>
      <c r="F8544" s="159"/>
      <c r="G8544" s="160"/>
      <c r="H8544" s="159"/>
      <c r="I8544" s="159"/>
      <c r="K8544" s="161"/>
      <c r="S8544" s="157"/>
    </row>
    <row r="8545" spans="1:19" s="158" customFormat="1" x14ac:dyDescent="0.2">
      <c r="A8545" s="157"/>
      <c r="E8545" s="159"/>
      <c r="F8545" s="159"/>
      <c r="G8545" s="160"/>
      <c r="H8545" s="159"/>
      <c r="I8545" s="159"/>
      <c r="K8545" s="161"/>
      <c r="S8545" s="157"/>
    </row>
    <row r="8546" spans="1:19" s="158" customFormat="1" x14ac:dyDescent="0.2">
      <c r="A8546" s="157"/>
      <c r="E8546" s="159"/>
      <c r="F8546" s="159"/>
      <c r="G8546" s="160"/>
      <c r="H8546" s="159"/>
      <c r="I8546" s="159"/>
      <c r="K8546" s="161"/>
      <c r="S8546" s="157"/>
    </row>
    <row r="8547" spans="1:19" s="158" customFormat="1" x14ac:dyDescent="0.2">
      <c r="A8547" s="157"/>
      <c r="E8547" s="159"/>
      <c r="F8547" s="159"/>
      <c r="G8547" s="160"/>
      <c r="H8547" s="159"/>
      <c r="I8547" s="159"/>
      <c r="K8547" s="161"/>
      <c r="S8547" s="157"/>
    </row>
    <row r="8548" spans="1:19" s="158" customFormat="1" x14ac:dyDescent="0.2">
      <c r="A8548" s="157"/>
      <c r="E8548" s="159"/>
      <c r="F8548" s="159"/>
      <c r="G8548" s="160"/>
      <c r="H8548" s="159"/>
      <c r="I8548" s="159"/>
      <c r="K8548" s="161"/>
      <c r="S8548" s="157"/>
    </row>
    <row r="8549" spans="1:19" s="158" customFormat="1" x14ac:dyDescent="0.2">
      <c r="A8549" s="157"/>
      <c r="E8549" s="159"/>
      <c r="F8549" s="159"/>
      <c r="G8549" s="160"/>
      <c r="H8549" s="159"/>
      <c r="I8549" s="159"/>
      <c r="K8549" s="161"/>
      <c r="S8549" s="157"/>
    </row>
    <row r="8550" spans="1:19" s="158" customFormat="1" x14ac:dyDescent="0.2">
      <c r="A8550" s="157"/>
      <c r="E8550" s="159"/>
      <c r="F8550" s="159"/>
      <c r="G8550" s="160"/>
      <c r="H8550" s="159"/>
      <c r="I8550" s="159"/>
      <c r="K8550" s="161"/>
      <c r="S8550" s="157"/>
    </row>
    <row r="8551" spans="1:19" s="158" customFormat="1" x14ac:dyDescent="0.2">
      <c r="A8551" s="157"/>
      <c r="E8551" s="159"/>
      <c r="F8551" s="159"/>
      <c r="G8551" s="160"/>
      <c r="H8551" s="159"/>
      <c r="I8551" s="159"/>
      <c r="K8551" s="161"/>
      <c r="S8551" s="157"/>
    </row>
    <row r="8552" spans="1:19" s="158" customFormat="1" x14ac:dyDescent="0.2">
      <c r="A8552" s="157"/>
      <c r="E8552" s="159"/>
      <c r="F8552" s="159"/>
      <c r="G8552" s="160"/>
      <c r="H8552" s="159"/>
      <c r="I8552" s="159"/>
      <c r="K8552" s="161"/>
      <c r="S8552" s="157"/>
    </row>
    <row r="8553" spans="1:19" s="158" customFormat="1" x14ac:dyDescent="0.2">
      <c r="A8553" s="157"/>
      <c r="E8553" s="159"/>
      <c r="F8553" s="159"/>
      <c r="G8553" s="160"/>
      <c r="H8553" s="159"/>
      <c r="I8553" s="159"/>
      <c r="K8553" s="161"/>
      <c r="S8553" s="157"/>
    </row>
    <row r="8554" spans="1:19" s="158" customFormat="1" x14ac:dyDescent="0.2">
      <c r="A8554" s="157"/>
      <c r="E8554" s="159"/>
      <c r="F8554" s="159"/>
      <c r="G8554" s="160"/>
      <c r="H8554" s="159"/>
      <c r="I8554" s="159"/>
      <c r="K8554" s="161"/>
      <c r="S8554" s="157"/>
    </row>
    <row r="8555" spans="1:19" s="158" customFormat="1" x14ac:dyDescent="0.2">
      <c r="A8555" s="157"/>
      <c r="E8555" s="159"/>
      <c r="F8555" s="159"/>
      <c r="G8555" s="160"/>
      <c r="H8555" s="159"/>
      <c r="I8555" s="159"/>
      <c r="K8555" s="161"/>
      <c r="S8555" s="157"/>
    </row>
    <row r="8556" spans="1:19" s="158" customFormat="1" x14ac:dyDescent="0.2">
      <c r="A8556" s="157"/>
      <c r="E8556" s="159"/>
      <c r="F8556" s="159"/>
      <c r="G8556" s="160"/>
      <c r="H8556" s="159"/>
      <c r="I8556" s="159"/>
      <c r="K8556" s="161"/>
      <c r="S8556" s="157"/>
    </row>
    <row r="8557" spans="1:19" s="158" customFormat="1" x14ac:dyDescent="0.2">
      <c r="A8557" s="157"/>
      <c r="E8557" s="159"/>
      <c r="F8557" s="159"/>
      <c r="G8557" s="160"/>
      <c r="H8557" s="159"/>
      <c r="I8557" s="159"/>
      <c r="K8557" s="161"/>
      <c r="S8557" s="157"/>
    </row>
    <row r="8558" spans="1:19" s="158" customFormat="1" x14ac:dyDescent="0.2">
      <c r="A8558" s="157"/>
      <c r="E8558" s="159"/>
      <c r="F8558" s="159"/>
      <c r="G8558" s="160"/>
      <c r="H8558" s="159"/>
      <c r="I8558" s="159"/>
      <c r="K8558" s="161"/>
      <c r="S8558" s="157"/>
    </row>
    <row r="8559" spans="1:19" s="158" customFormat="1" x14ac:dyDescent="0.2">
      <c r="A8559" s="157"/>
      <c r="E8559" s="159"/>
      <c r="F8559" s="159"/>
      <c r="G8559" s="160"/>
      <c r="H8559" s="159"/>
      <c r="I8559" s="159"/>
      <c r="K8559" s="161"/>
      <c r="S8559" s="157"/>
    </row>
    <row r="8560" spans="1:19" s="158" customFormat="1" x14ac:dyDescent="0.2">
      <c r="A8560" s="157"/>
      <c r="E8560" s="159"/>
      <c r="F8560" s="159"/>
      <c r="G8560" s="160"/>
      <c r="H8560" s="159"/>
      <c r="I8560" s="159"/>
      <c r="K8560" s="161"/>
      <c r="S8560" s="157"/>
    </row>
    <row r="8561" spans="1:19" s="158" customFormat="1" x14ac:dyDescent="0.2">
      <c r="A8561" s="157"/>
      <c r="E8561" s="159"/>
      <c r="F8561" s="159"/>
      <c r="G8561" s="160"/>
      <c r="H8561" s="159"/>
      <c r="I8561" s="159"/>
      <c r="K8561" s="161"/>
      <c r="S8561" s="157"/>
    </row>
    <row r="8562" spans="1:19" s="158" customFormat="1" x14ac:dyDescent="0.2">
      <c r="A8562" s="157"/>
      <c r="E8562" s="159"/>
      <c r="F8562" s="159"/>
      <c r="G8562" s="160"/>
      <c r="H8562" s="159"/>
      <c r="I8562" s="159"/>
      <c r="K8562" s="161"/>
      <c r="S8562" s="157"/>
    </row>
    <row r="8563" spans="1:19" s="158" customFormat="1" x14ac:dyDescent="0.2">
      <c r="A8563" s="157"/>
      <c r="E8563" s="159"/>
      <c r="F8563" s="159"/>
      <c r="G8563" s="160"/>
      <c r="H8563" s="159"/>
      <c r="I8563" s="159"/>
      <c r="K8563" s="161"/>
      <c r="S8563" s="157"/>
    </row>
    <row r="8564" spans="1:19" s="158" customFormat="1" x14ac:dyDescent="0.2">
      <c r="A8564" s="157"/>
      <c r="E8564" s="159"/>
      <c r="F8564" s="159"/>
      <c r="G8564" s="160"/>
      <c r="H8564" s="159"/>
      <c r="I8564" s="159"/>
      <c r="K8564" s="161"/>
      <c r="S8564" s="157"/>
    </row>
    <row r="8565" spans="1:19" s="158" customFormat="1" x14ac:dyDescent="0.2">
      <c r="A8565" s="157"/>
      <c r="E8565" s="159"/>
      <c r="F8565" s="159"/>
      <c r="G8565" s="160"/>
      <c r="H8565" s="159"/>
      <c r="I8565" s="159"/>
      <c r="K8565" s="161"/>
      <c r="S8565" s="157"/>
    </row>
    <row r="8566" spans="1:19" s="158" customFormat="1" x14ac:dyDescent="0.2">
      <c r="A8566" s="157"/>
      <c r="E8566" s="159"/>
      <c r="F8566" s="159"/>
      <c r="G8566" s="160"/>
      <c r="H8566" s="159"/>
      <c r="I8566" s="159"/>
      <c r="K8566" s="161"/>
      <c r="S8566" s="157"/>
    </row>
    <row r="8567" spans="1:19" s="158" customFormat="1" x14ac:dyDescent="0.2">
      <c r="A8567" s="157"/>
      <c r="E8567" s="159"/>
      <c r="F8567" s="159"/>
      <c r="G8567" s="160"/>
      <c r="H8567" s="159"/>
      <c r="I8567" s="159"/>
      <c r="K8567" s="161"/>
      <c r="S8567" s="157"/>
    </row>
    <row r="8568" spans="1:19" s="158" customFormat="1" x14ac:dyDescent="0.2">
      <c r="A8568" s="157"/>
      <c r="E8568" s="159"/>
      <c r="F8568" s="159"/>
      <c r="G8568" s="160"/>
      <c r="H8568" s="159"/>
      <c r="I8568" s="159"/>
      <c r="K8568" s="161"/>
      <c r="S8568" s="157"/>
    </row>
    <row r="8569" spans="1:19" s="158" customFormat="1" x14ac:dyDescent="0.2">
      <c r="A8569" s="157"/>
      <c r="E8569" s="159"/>
      <c r="F8569" s="159"/>
      <c r="G8569" s="160"/>
      <c r="H8569" s="159"/>
      <c r="I8569" s="159"/>
      <c r="K8569" s="161"/>
      <c r="S8569" s="157"/>
    </row>
    <row r="8570" spans="1:19" s="158" customFormat="1" x14ac:dyDescent="0.2">
      <c r="A8570" s="157"/>
      <c r="E8570" s="159"/>
      <c r="F8570" s="159"/>
      <c r="G8570" s="160"/>
      <c r="H8570" s="159"/>
      <c r="I8570" s="159"/>
      <c r="K8570" s="161"/>
      <c r="S8570" s="157"/>
    </row>
    <row r="8571" spans="1:19" s="158" customFormat="1" x14ac:dyDescent="0.2">
      <c r="A8571" s="157"/>
      <c r="E8571" s="159"/>
      <c r="F8571" s="159"/>
      <c r="G8571" s="160"/>
      <c r="H8571" s="159"/>
      <c r="I8571" s="159"/>
      <c r="K8571" s="161"/>
      <c r="S8571" s="157"/>
    </row>
    <row r="8572" spans="1:19" s="158" customFormat="1" x14ac:dyDescent="0.2">
      <c r="A8572" s="157"/>
      <c r="E8572" s="159"/>
      <c r="F8572" s="159"/>
      <c r="G8572" s="160"/>
      <c r="H8572" s="159"/>
      <c r="I8572" s="159"/>
      <c r="K8572" s="161"/>
      <c r="S8572" s="157"/>
    </row>
    <row r="8573" spans="1:19" s="158" customFormat="1" x14ac:dyDescent="0.2">
      <c r="A8573" s="157"/>
      <c r="E8573" s="159"/>
      <c r="F8573" s="159"/>
      <c r="G8573" s="160"/>
      <c r="H8573" s="159"/>
      <c r="I8573" s="159"/>
      <c r="K8573" s="161"/>
      <c r="S8573" s="157"/>
    </row>
    <row r="8574" spans="1:19" s="158" customFormat="1" x14ac:dyDescent="0.2">
      <c r="A8574" s="157"/>
      <c r="E8574" s="159"/>
      <c r="F8574" s="159"/>
      <c r="G8574" s="160"/>
      <c r="H8574" s="159"/>
      <c r="I8574" s="159"/>
      <c r="K8574" s="161"/>
      <c r="S8574" s="157"/>
    </row>
    <row r="8575" spans="1:19" s="158" customFormat="1" x14ac:dyDescent="0.2">
      <c r="A8575" s="157"/>
      <c r="E8575" s="159"/>
      <c r="F8575" s="159"/>
      <c r="G8575" s="160"/>
      <c r="H8575" s="159"/>
      <c r="I8575" s="159"/>
      <c r="K8575" s="161"/>
      <c r="S8575" s="157"/>
    </row>
    <row r="8576" spans="1:19" s="158" customFormat="1" x14ac:dyDescent="0.2">
      <c r="A8576" s="157"/>
      <c r="E8576" s="159"/>
      <c r="F8576" s="159"/>
      <c r="G8576" s="160"/>
      <c r="H8576" s="159"/>
      <c r="I8576" s="159"/>
      <c r="K8576" s="161"/>
      <c r="S8576" s="157"/>
    </row>
    <row r="8577" spans="1:19" s="158" customFormat="1" x14ac:dyDescent="0.2">
      <c r="A8577" s="157"/>
      <c r="E8577" s="159"/>
      <c r="F8577" s="159"/>
      <c r="G8577" s="160"/>
      <c r="H8577" s="159"/>
      <c r="I8577" s="159"/>
      <c r="K8577" s="161"/>
      <c r="S8577" s="157"/>
    </row>
    <row r="8578" spans="1:19" s="158" customFormat="1" x14ac:dyDescent="0.2">
      <c r="A8578" s="157"/>
      <c r="E8578" s="159"/>
      <c r="F8578" s="159"/>
      <c r="G8578" s="160"/>
      <c r="H8578" s="159"/>
      <c r="I8578" s="159"/>
      <c r="K8578" s="161"/>
      <c r="S8578" s="157"/>
    </row>
    <row r="8579" spans="1:19" s="158" customFormat="1" x14ac:dyDescent="0.2">
      <c r="A8579" s="157"/>
      <c r="E8579" s="159"/>
      <c r="F8579" s="159"/>
      <c r="G8579" s="160"/>
      <c r="H8579" s="159"/>
      <c r="I8579" s="159"/>
      <c r="K8579" s="161"/>
      <c r="S8579" s="157"/>
    </row>
    <row r="8580" spans="1:19" s="158" customFormat="1" x14ac:dyDescent="0.2">
      <c r="A8580" s="157"/>
      <c r="E8580" s="159"/>
      <c r="F8580" s="159"/>
      <c r="G8580" s="160"/>
      <c r="H8580" s="159"/>
      <c r="I8580" s="159"/>
      <c r="K8580" s="161"/>
      <c r="S8580" s="157"/>
    </row>
    <row r="8581" spans="1:19" s="158" customFormat="1" x14ac:dyDescent="0.2">
      <c r="A8581" s="157"/>
      <c r="E8581" s="159"/>
      <c r="F8581" s="159"/>
      <c r="G8581" s="160"/>
      <c r="H8581" s="159"/>
      <c r="I8581" s="159"/>
      <c r="K8581" s="161"/>
      <c r="S8581" s="157"/>
    </row>
    <row r="8582" spans="1:19" s="158" customFormat="1" x14ac:dyDescent="0.2">
      <c r="A8582" s="157"/>
      <c r="E8582" s="159"/>
      <c r="F8582" s="159"/>
      <c r="G8582" s="160"/>
      <c r="H8582" s="159"/>
      <c r="I8582" s="159"/>
      <c r="K8582" s="161"/>
      <c r="S8582" s="157"/>
    </row>
    <row r="8583" spans="1:19" s="158" customFormat="1" x14ac:dyDescent="0.2">
      <c r="A8583" s="157"/>
      <c r="E8583" s="159"/>
      <c r="F8583" s="159"/>
      <c r="G8583" s="160"/>
      <c r="H8583" s="159"/>
      <c r="I8583" s="159"/>
      <c r="K8583" s="161"/>
      <c r="S8583" s="157"/>
    </row>
    <row r="8584" spans="1:19" s="158" customFormat="1" x14ac:dyDescent="0.2">
      <c r="A8584" s="157"/>
      <c r="E8584" s="159"/>
      <c r="F8584" s="159"/>
      <c r="G8584" s="160"/>
      <c r="H8584" s="159"/>
      <c r="I8584" s="159"/>
      <c r="K8584" s="161"/>
      <c r="S8584" s="157"/>
    </row>
    <row r="8585" spans="1:19" s="158" customFormat="1" x14ac:dyDescent="0.2">
      <c r="A8585" s="157"/>
      <c r="E8585" s="159"/>
      <c r="F8585" s="159"/>
      <c r="G8585" s="160"/>
      <c r="H8585" s="159"/>
      <c r="I8585" s="159"/>
      <c r="K8585" s="161"/>
      <c r="S8585" s="157"/>
    </row>
    <row r="8586" spans="1:19" s="158" customFormat="1" x14ac:dyDescent="0.2">
      <c r="A8586" s="157"/>
      <c r="E8586" s="159"/>
      <c r="F8586" s="159"/>
      <c r="G8586" s="160"/>
      <c r="H8586" s="159"/>
      <c r="I8586" s="159"/>
      <c r="K8586" s="161"/>
      <c r="S8586" s="157"/>
    </row>
    <row r="8587" spans="1:19" s="158" customFormat="1" x14ac:dyDescent="0.2">
      <c r="A8587" s="157"/>
      <c r="E8587" s="159"/>
      <c r="F8587" s="159"/>
      <c r="G8587" s="160"/>
      <c r="H8587" s="159"/>
      <c r="I8587" s="159"/>
      <c r="K8587" s="161"/>
      <c r="S8587" s="157"/>
    </row>
    <row r="8588" spans="1:19" s="158" customFormat="1" x14ac:dyDescent="0.2">
      <c r="A8588" s="157"/>
      <c r="E8588" s="159"/>
      <c r="F8588" s="159"/>
      <c r="G8588" s="160"/>
      <c r="H8588" s="159"/>
      <c r="I8588" s="159"/>
      <c r="K8588" s="161"/>
      <c r="S8588" s="157"/>
    </row>
    <row r="8589" spans="1:19" s="158" customFormat="1" x14ac:dyDescent="0.2">
      <c r="A8589" s="157"/>
      <c r="E8589" s="159"/>
      <c r="F8589" s="159"/>
      <c r="G8589" s="160"/>
      <c r="H8589" s="159"/>
      <c r="I8589" s="159"/>
      <c r="K8589" s="161"/>
      <c r="S8589" s="157"/>
    </row>
    <row r="8590" spans="1:19" s="158" customFormat="1" x14ac:dyDescent="0.2">
      <c r="A8590" s="157"/>
      <c r="E8590" s="159"/>
      <c r="F8590" s="159"/>
      <c r="G8590" s="160"/>
      <c r="H8590" s="159"/>
      <c r="I8590" s="159"/>
      <c r="K8590" s="161"/>
      <c r="S8590" s="157"/>
    </row>
    <row r="8591" spans="1:19" s="158" customFormat="1" x14ac:dyDescent="0.2">
      <c r="A8591" s="157"/>
      <c r="E8591" s="159"/>
      <c r="F8591" s="159"/>
      <c r="G8591" s="160"/>
      <c r="H8591" s="159"/>
      <c r="I8591" s="159"/>
      <c r="K8591" s="161"/>
      <c r="S8591" s="157"/>
    </row>
    <row r="8592" spans="1:19" s="158" customFormat="1" x14ac:dyDescent="0.2">
      <c r="A8592" s="157"/>
      <c r="E8592" s="159"/>
      <c r="F8592" s="159"/>
      <c r="G8592" s="160"/>
      <c r="H8592" s="159"/>
      <c r="I8592" s="159"/>
      <c r="K8592" s="161"/>
      <c r="S8592" s="157"/>
    </row>
    <row r="8593" spans="1:19" s="158" customFormat="1" x14ac:dyDescent="0.2">
      <c r="A8593" s="157"/>
      <c r="E8593" s="159"/>
      <c r="F8593" s="159"/>
      <c r="G8593" s="160"/>
      <c r="H8593" s="159"/>
      <c r="I8593" s="159"/>
      <c r="K8593" s="161"/>
      <c r="S8593" s="157"/>
    </row>
    <row r="8594" spans="1:19" s="158" customFormat="1" x14ac:dyDescent="0.2">
      <c r="A8594" s="157"/>
      <c r="E8594" s="159"/>
      <c r="F8594" s="159"/>
      <c r="G8594" s="160"/>
      <c r="H8594" s="159"/>
      <c r="I8594" s="159"/>
      <c r="K8594" s="161"/>
      <c r="S8594" s="157"/>
    </row>
    <row r="8595" spans="1:19" s="158" customFormat="1" x14ac:dyDescent="0.2">
      <c r="A8595" s="157"/>
      <c r="E8595" s="159"/>
      <c r="F8595" s="159"/>
      <c r="G8595" s="160"/>
      <c r="H8595" s="159"/>
      <c r="I8595" s="159"/>
      <c r="K8595" s="161"/>
      <c r="S8595" s="157"/>
    </row>
    <row r="8596" spans="1:19" s="158" customFormat="1" x14ac:dyDescent="0.2">
      <c r="A8596" s="157"/>
      <c r="E8596" s="159"/>
      <c r="F8596" s="159"/>
      <c r="G8596" s="160"/>
      <c r="H8596" s="159"/>
      <c r="I8596" s="159"/>
      <c r="K8596" s="161"/>
      <c r="S8596" s="157"/>
    </row>
    <row r="8597" spans="1:19" s="158" customFormat="1" x14ac:dyDescent="0.2">
      <c r="A8597" s="157"/>
      <c r="E8597" s="159"/>
      <c r="F8597" s="159"/>
      <c r="G8597" s="160"/>
      <c r="H8597" s="159"/>
      <c r="I8597" s="159"/>
      <c r="K8597" s="161"/>
      <c r="S8597" s="157"/>
    </row>
    <row r="8598" spans="1:19" s="158" customFormat="1" x14ac:dyDescent="0.2">
      <c r="A8598" s="157"/>
      <c r="E8598" s="159"/>
      <c r="F8598" s="159"/>
      <c r="G8598" s="160"/>
      <c r="H8598" s="159"/>
      <c r="I8598" s="159"/>
      <c r="K8598" s="161"/>
      <c r="S8598" s="157"/>
    </row>
    <row r="8599" spans="1:19" s="158" customFormat="1" x14ac:dyDescent="0.2">
      <c r="A8599" s="157"/>
      <c r="E8599" s="159"/>
      <c r="F8599" s="159"/>
      <c r="G8599" s="160"/>
      <c r="H8599" s="159"/>
      <c r="I8599" s="159"/>
      <c r="K8599" s="161"/>
      <c r="S8599" s="157"/>
    </row>
    <row r="8600" spans="1:19" s="158" customFormat="1" x14ac:dyDescent="0.2">
      <c r="A8600" s="157"/>
      <c r="E8600" s="159"/>
      <c r="F8600" s="159"/>
      <c r="G8600" s="160"/>
      <c r="H8600" s="159"/>
      <c r="I8600" s="159"/>
      <c r="K8600" s="161"/>
      <c r="S8600" s="157"/>
    </row>
    <row r="8601" spans="1:19" s="158" customFormat="1" x14ac:dyDescent="0.2">
      <c r="A8601" s="157"/>
      <c r="E8601" s="159"/>
      <c r="F8601" s="159"/>
      <c r="G8601" s="160"/>
      <c r="H8601" s="159"/>
      <c r="I8601" s="159"/>
      <c r="K8601" s="161"/>
      <c r="S8601" s="157"/>
    </row>
    <row r="8602" spans="1:19" s="158" customFormat="1" x14ac:dyDescent="0.2">
      <c r="A8602" s="157"/>
      <c r="E8602" s="159"/>
      <c r="F8602" s="159"/>
      <c r="G8602" s="160"/>
      <c r="H8602" s="159"/>
      <c r="I8602" s="159"/>
      <c r="K8602" s="161"/>
      <c r="S8602" s="157"/>
    </row>
    <row r="8603" spans="1:19" s="158" customFormat="1" x14ac:dyDescent="0.2">
      <c r="A8603" s="157"/>
      <c r="E8603" s="159"/>
      <c r="F8603" s="159"/>
      <c r="G8603" s="160"/>
      <c r="H8603" s="159"/>
      <c r="I8603" s="159"/>
      <c r="K8603" s="161"/>
      <c r="S8603" s="157"/>
    </row>
    <row r="8604" spans="1:19" s="158" customFormat="1" x14ac:dyDescent="0.2">
      <c r="A8604" s="157"/>
      <c r="E8604" s="159"/>
      <c r="F8604" s="159"/>
      <c r="G8604" s="160"/>
      <c r="H8604" s="159"/>
      <c r="I8604" s="159"/>
      <c r="K8604" s="161"/>
      <c r="S8604" s="157"/>
    </row>
    <row r="8605" spans="1:19" s="158" customFormat="1" x14ac:dyDescent="0.2">
      <c r="A8605" s="157"/>
      <c r="E8605" s="159"/>
      <c r="F8605" s="159"/>
      <c r="G8605" s="160"/>
      <c r="H8605" s="159"/>
      <c r="I8605" s="159"/>
      <c r="K8605" s="161"/>
      <c r="S8605" s="157"/>
    </row>
    <row r="8606" spans="1:19" s="158" customFormat="1" x14ac:dyDescent="0.2">
      <c r="A8606" s="157"/>
      <c r="E8606" s="159"/>
      <c r="F8606" s="159"/>
      <c r="G8606" s="160"/>
      <c r="H8606" s="159"/>
      <c r="I8606" s="159"/>
      <c r="K8606" s="161"/>
      <c r="S8606" s="157"/>
    </row>
    <row r="8607" spans="1:19" s="158" customFormat="1" x14ac:dyDescent="0.2">
      <c r="A8607" s="157"/>
      <c r="E8607" s="159"/>
      <c r="F8607" s="159"/>
      <c r="G8607" s="160"/>
      <c r="H8607" s="159"/>
      <c r="I8607" s="159"/>
      <c r="K8607" s="161"/>
      <c r="S8607" s="157"/>
    </row>
    <row r="8608" spans="1:19" s="158" customFormat="1" x14ac:dyDescent="0.2">
      <c r="A8608" s="157"/>
      <c r="E8608" s="159"/>
      <c r="F8608" s="159"/>
      <c r="G8608" s="160"/>
      <c r="H8608" s="159"/>
      <c r="I8608" s="159"/>
      <c r="K8608" s="161"/>
      <c r="S8608" s="157"/>
    </row>
    <row r="8609" spans="1:19" s="158" customFormat="1" x14ac:dyDescent="0.2">
      <c r="A8609" s="157"/>
      <c r="E8609" s="159"/>
      <c r="F8609" s="159"/>
      <c r="G8609" s="160"/>
      <c r="H8609" s="159"/>
      <c r="I8609" s="159"/>
      <c r="K8609" s="161"/>
      <c r="S8609" s="157"/>
    </row>
    <row r="8610" spans="1:19" s="158" customFormat="1" x14ac:dyDescent="0.2">
      <c r="A8610" s="157"/>
      <c r="E8610" s="159"/>
      <c r="F8610" s="159"/>
      <c r="G8610" s="160"/>
      <c r="H8610" s="159"/>
      <c r="I8610" s="159"/>
      <c r="K8610" s="161"/>
      <c r="S8610" s="157"/>
    </row>
    <row r="8611" spans="1:19" s="158" customFormat="1" x14ac:dyDescent="0.2">
      <c r="A8611" s="157"/>
      <c r="E8611" s="159"/>
      <c r="F8611" s="159"/>
      <c r="G8611" s="160"/>
      <c r="H8611" s="159"/>
      <c r="I8611" s="159"/>
      <c r="K8611" s="161"/>
      <c r="S8611" s="157"/>
    </row>
    <row r="8612" spans="1:19" s="158" customFormat="1" x14ac:dyDescent="0.2">
      <c r="A8612" s="157"/>
      <c r="E8612" s="159"/>
      <c r="F8612" s="159"/>
      <c r="G8612" s="160"/>
      <c r="H8612" s="159"/>
      <c r="I8612" s="159"/>
      <c r="K8612" s="161"/>
      <c r="S8612" s="157"/>
    </row>
    <row r="8613" spans="1:19" s="158" customFormat="1" x14ac:dyDescent="0.2">
      <c r="A8613" s="157"/>
      <c r="E8613" s="159"/>
      <c r="F8613" s="159"/>
      <c r="G8613" s="160"/>
      <c r="H8613" s="159"/>
      <c r="I8613" s="159"/>
      <c r="K8613" s="161"/>
      <c r="S8613" s="157"/>
    </row>
    <row r="8614" spans="1:19" s="158" customFormat="1" x14ac:dyDescent="0.2">
      <c r="A8614" s="157"/>
      <c r="E8614" s="159"/>
      <c r="F8614" s="159"/>
      <c r="G8614" s="160"/>
      <c r="H8614" s="159"/>
      <c r="I8614" s="159"/>
      <c r="K8614" s="161"/>
      <c r="S8614" s="157"/>
    </row>
    <row r="8615" spans="1:19" s="158" customFormat="1" x14ac:dyDescent="0.2">
      <c r="A8615" s="157"/>
      <c r="E8615" s="159"/>
      <c r="F8615" s="159"/>
      <c r="G8615" s="160"/>
      <c r="H8615" s="159"/>
      <c r="I8615" s="159"/>
      <c r="K8615" s="161"/>
      <c r="S8615" s="157"/>
    </row>
    <row r="8616" spans="1:19" s="158" customFormat="1" x14ac:dyDescent="0.2">
      <c r="A8616" s="157"/>
      <c r="E8616" s="159"/>
      <c r="F8616" s="159"/>
      <c r="G8616" s="160"/>
      <c r="H8616" s="159"/>
      <c r="I8616" s="159"/>
      <c r="K8616" s="161"/>
      <c r="S8616" s="157"/>
    </row>
    <row r="8617" spans="1:19" s="158" customFormat="1" x14ac:dyDescent="0.2">
      <c r="A8617" s="157"/>
      <c r="E8617" s="159"/>
      <c r="F8617" s="159"/>
      <c r="G8617" s="160"/>
      <c r="H8617" s="159"/>
      <c r="I8617" s="159"/>
      <c r="K8617" s="161"/>
      <c r="S8617" s="157"/>
    </row>
    <row r="8618" spans="1:19" s="158" customFormat="1" x14ac:dyDescent="0.2">
      <c r="A8618" s="157"/>
      <c r="E8618" s="159"/>
      <c r="F8618" s="159"/>
      <c r="G8618" s="160"/>
      <c r="H8618" s="159"/>
      <c r="I8618" s="159"/>
      <c r="K8618" s="161"/>
      <c r="S8618" s="157"/>
    </row>
    <row r="8619" spans="1:19" s="158" customFormat="1" x14ac:dyDescent="0.2">
      <c r="A8619" s="157"/>
      <c r="E8619" s="159"/>
      <c r="F8619" s="159"/>
      <c r="G8619" s="160"/>
      <c r="H8619" s="159"/>
      <c r="I8619" s="159"/>
      <c r="K8619" s="161"/>
      <c r="S8619" s="157"/>
    </row>
    <row r="8620" spans="1:19" s="158" customFormat="1" x14ac:dyDescent="0.2">
      <c r="A8620" s="157"/>
      <c r="E8620" s="159"/>
      <c r="F8620" s="159"/>
      <c r="G8620" s="160"/>
      <c r="H8620" s="159"/>
      <c r="I8620" s="159"/>
      <c r="K8620" s="161"/>
      <c r="S8620" s="157"/>
    </row>
    <row r="8621" spans="1:19" s="158" customFormat="1" x14ac:dyDescent="0.2">
      <c r="A8621" s="157"/>
      <c r="E8621" s="159"/>
      <c r="F8621" s="159"/>
      <c r="G8621" s="160"/>
      <c r="H8621" s="159"/>
      <c r="I8621" s="159"/>
      <c r="K8621" s="161"/>
      <c r="S8621" s="157"/>
    </row>
    <row r="8622" spans="1:19" s="158" customFormat="1" x14ac:dyDescent="0.2">
      <c r="A8622" s="157"/>
      <c r="E8622" s="159"/>
      <c r="F8622" s="159"/>
      <c r="G8622" s="160"/>
      <c r="H8622" s="159"/>
      <c r="I8622" s="159"/>
      <c r="K8622" s="161"/>
      <c r="S8622" s="157"/>
    </row>
    <row r="8623" spans="1:19" s="158" customFormat="1" x14ac:dyDescent="0.2">
      <c r="A8623" s="157"/>
      <c r="E8623" s="159"/>
      <c r="F8623" s="159"/>
      <c r="G8623" s="160"/>
      <c r="H8623" s="159"/>
      <c r="I8623" s="159"/>
      <c r="K8623" s="161"/>
      <c r="S8623" s="157"/>
    </row>
    <row r="8624" spans="1:19" s="158" customFormat="1" x14ac:dyDescent="0.2">
      <c r="A8624" s="157"/>
      <c r="E8624" s="159"/>
      <c r="F8624" s="159"/>
      <c r="G8624" s="160"/>
      <c r="H8624" s="159"/>
      <c r="I8624" s="159"/>
      <c r="K8624" s="161"/>
      <c r="S8624" s="157"/>
    </row>
    <row r="8625" spans="1:19" s="158" customFormat="1" x14ac:dyDescent="0.2">
      <c r="A8625" s="157"/>
      <c r="E8625" s="159"/>
      <c r="F8625" s="159"/>
      <c r="G8625" s="160"/>
      <c r="H8625" s="159"/>
      <c r="I8625" s="159"/>
      <c r="K8625" s="161"/>
      <c r="S8625" s="157"/>
    </row>
    <row r="8626" spans="1:19" s="158" customFormat="1" x14ac:dyDescent="0.2">
      <c r="A8626" s="157"/>
      <c r="E8626" s="159"/>
      <c r="F8626" s="159"/>
      <c r="G8626" s="160"/>
      <c r="H8626" s="159"/>
      <c r="I8626" s="159"/>
      <c r="K8626" s="161"/>
      <c r="S8626" s="157"/>
    </row>
    <row r="8627" spans="1:19" s="158" customFormat="1" x14ac:dyDescent="0.2">
      <c r="A8627" s="157"/>
      <c r="E8627" s="159"/>
      <c r="F8627" s="159"/>
      <c r="G8627" s="160"/>
      <c r="H8627" s="159"/>
      <c r="I8627" s="159"/>
      <c r="K8627" s="161"/>
      <c r="S8627" s="157"/>
    </row>
    <row r="8628" spans="1:19" s="158" customFormat="1" x14ac:dyDescent="0.2">
      <c r="A8628" s="157"/>
      <c r="E8628" s="159"/>
      <c r="F8628" s="159"/>
      <c r="G8628" s="160"/>
      <c r="H8628" s="159"/>
      <c r="I8628" s="159"/>
      <c r="K8628" s="161"/>
      <c r="S8628" s="157"/>
    </row>
    <row r="8629" spans="1:19" s="158" customFormat="1" x14ac:dyDescent="0.2">
      <c r="A8629" s="157"/>
      <c r="E8629" s="159"/>
      <c r="F8629" s="159"/>
      <c r="G8629" s="160"/>
      <c r="H8629" s="159"/>
      <c r="I8629" s="159"/>
      <c r="K8629" s="161"/>
      <c r="S8629" s="157"/>
    </row>
    <row r="8630" spans="1:19" s="158" customFormat="1" x14ac:dyDescent="0.2">
      <c r="A8630" s="157"/>
      <c r="E8630" s="159"/>
      <c r="F8630" s="159"/>
      <c r="G8630" s="160"/>
      <c r="H8630" s="159"/>
      <c r="I8630" s="159"/>
      <c r="K8630" s="161"/>
      <c r="S8630" s="157"/>
    </row>
    <row r="8631" spans="1:19" s="158" customFormat="1" x14ac:dyDescent="0.2">
      <c r="A8631" s="157"/>
      <c r="E8631" s="159"/>
      <c r="F8631" s="159"/>
      <c r="G8631" s="160"/>
      <c r="H8631" s="159"/>
      <c r="I8631" s="159"/>
      <c r="K8631" s="161"/>
      <c r="S8631" s="157"/>
    </row>
    <row r="8632" spans="1:19" s="158" customFormat="1" x14ac:dyDescent="0.2">
      <c r="A8632" s="157"/>
      <c r="E8632" s="159"/>
      <c r="F8632" s="159"/>
      <c r="G8632" s="160"/>
      <c r="H8632" s="159"/>
      <c r="I8632" s="159"/>
      <c r="K8632" s="161"/>
      <c r="S8632" s="157"/>
    </row>
    <row r="8633" spans="1:19" s="158" customFormat="1" x14ac:dyDescent="0.2">
      <c r="A8633" s="157"/>
      <c r="E8633" s="159"/>
      <c r="F8633" s="159"/>
      <c r="G8633" s="160"/>
      <c r="H8633" s="159"/>
      <c r="I8633" s="159"/>
      <c r="K8633" s="161"/>
      <c r="S8633" s="157"/>
    </row>
    <row r="8634" spans="1:19" s="158" customFormat="1" x14ac:dyDescent="0.2">
      <c r="A8634" s="157"/>
      <c r="E8634" s="159"/>
      <c r="F8634" s="159"/>
      <c r="G8634" s="160"/>
      <c r="H8634" s="159"/>
      <c r="I8634" s="159"/>
      <c r="K8634" s="161"/>
      <c r="S8634" s="157"/>
    </row>
    <row r="8635" spans="1:19" s="158" customFormat="1" x14ac:dyDescent="0.2">
      <c r="A8635" s="157"/>
      <c r="E8635" s="159"/>
      <c r="F8635" s="159"/>
      <c r="G8635" s="160"/>
      <c r="H8635" s="159"/>
      <c r="I8635" s="159"/>
      <c r="K8635" s="161"/>
      <c r="S8635" s="157"/>
    </row>
    <row r="8636" spans="1:19" s="158" customFormat="1" x14ac:dyDescent="0.2">
      <c r="A8636" s="157"/>
      <c r="E8636" s="159"/>
      <c r="F8636" s="159"/>
      <c r="G8636" s="160"/>
      <c r="H8636" s="159"/>
      <c r="I8636" s="159"/>
      <c r="K8636" s="161"/>
      <c r="S8636" s="157"/>
    </row>
    <row r="8637" spans="1:19" s="158" customFormat="1" x14ac:dyDescent="0.2">
      <c r="A8637" s="157"/>
      <c r="E8637" s="159"/>
      <c r="F8637" s="159"/>
      <c r="G8637" s="160"/>
      <c r="H8637" s="159"/>
      <c r="I8637" s="159"/>
      <c r="K8637" s="161"/>
      <c r="S8637" s="157"/>
    </row>
    <row r="8638" spans="1:19" s="158" customFormat="1" x14ac:dyDescent="0.2">
      <c r="A8638" s="157"/>
      <c r="E8638" s="159"/>
      <c r="F8638" s="159"/>
      <c r="G8638" s="160"/>
      <c r="H8638" s="159"/>
      <c r="I8638" s="159"/>
      <c r="K8638" s="161"/>
      <c r="S8638" s="157"/>
    </row>
    <row r="8639" spans="1:19" s="158" customFormat="1" x14ac:dyDescent="0.2">
      <c r="A8639" s="157"/>
      <c r="E8639" s="159"/>
      <c r="F8639" s="159"/>
      <c r="G8639" s="160"/>
      <c r="H8639" s="159"/>
      <c r="I8639" s="159"/>
      <c r="K8639" s="161"/>
      <c r="S8639" s="157"/>
    </row>
    <row r="8640" spans="1:19" s="158" customFormat="1" x14ac:dyDescent="0.2">
      <c r="A8640" s="157"/>
      <c r="E8640" s="159"/>
      <c r="F8640" s="159"/>
      <c r="G8640" s="160"/>
      <c r="H8640" s="159"/>
      <c r="I8640" s="159"/>
      <c r="K8640" s="161"/>
      <c r="S8640" s="157"/>
    </row>
    <row r="8641" spans="1:19" s="158" customFormat="1" x14ac:dyDescent="0.2">
      <c r="A8641" s="157"/>
      <c r="E8641" s="159"/>
      <c r="F8641" s="159"/>
      <c r="G8641" s="160"/>
      <c r="H8641" s="159"/>
      <c r="I8641" s="159"/>
      <c r="K8641" s="161"/>
      <c r="S8641" s="157"/>
    </row>
    <row r="8642" spans="1:19" s="158" customFormat="1" x14ac:dyDescent="0.2">
      <c r="A8642" s="157"/>
      <c r="E8642" s="159"/>
      <c r="F8642" s="159"/>
      <c r="G8642" s="160"/>
      <c r="H8642" s="159"/>
      <c r="I8642" s="159"/>
      <c r="K8642" s="161"/>
      <c r="S8642" s="157"/>
    </row>
    <row r="8643" spans="1:19" s="158" customFormat="1" x14ac:dyDescent="0.2">
      <c r="A8643" s="157"/>
      <c r="E8643" s="159"/>
      <c r="F8643" s="159"/>
      <c r="G8643" s="160"/>
      <c r="H8643" s="159"/>
      <c r="I8643" s="159"/>
      <c r="K8643" s="161"/>
      <c r="S8643" s="157"/>
    </row>
    <row r="8644" spans="1:19" s="158" customFormat="1" x14ac:dyDescent="0.2">
      <c r="A8644" s="157"/>
      <c r="E8644" s="159"/>
      <c r="F8644" s="159"/>
      <c r="G8644" s="160"/>
      <c r="H8644" s="159"/>
      <c r="I8644" s="159"/>
      <c r="K8644" s="161"/>
      <c r="S8644" s="157"/>
    </row>
    <row r="8645" spans="1:19" s="158" customFormat="1" x14ac:dyDescent="0.2">
      <c r="A8645" s="157"/>
      <c r="E8645" s="159"/>
      <c r="F8645" s="159"/>
      <c r="G8645" s="160"/>
      <c r="H8645" s="159"/>
      <c r="I8645" s="159"/>
      <c r="K8645" s="161"/>
      <c r="S8645" s="157"/>
    </row>
    <row r="8646" spans="1:19" s="158" customFormat="1" x14ac:dyDescent="0.2">
      <c r="A8646" s="157"/>
      <c r="E8646" s="159"/>
      <c r="F8646" s="159"/>
      <c r="G8646" s="160"/>
      <c r="H8646" s="159"/>
      <c r="I8646" s="159"/>
      <c r="K8646" s="161"/>
      <c r="S8646" s="157"/>
    </row>
    <row r="8647" spans="1:19" s="158" customFormat="1" x14ac:dyDescent="0.2">
      <c r="A8647" s="157"/>
      <c r="E8647" s="159"/>
      <c r="F8647" s="159"/>
      <c r="G8647" s="160"/>
      <c r="H8647" s="159"/>
      <c r="I8647" s="159"/>
      <c r="K8647" s="161"/>
      <c r="S8647" s="157"/>
    </row>
    <row r="8648" spans="1:19" s="158" customFormat="1" x14ac:dyDescent="0.2">
      <c r="A8648" s="157"/>
      <c r="E8648" s="159"/>
      <c r="F8648" s="159"/>
      <c r="G8648" s="160"/>
      <c r="H8648" s="159"/>
      <c r="I8648" s="159"/>
      <c r="K8648" s="161"/>
      <c r="S8648" s="157"/>
    </row>
    <row r="8649" spans="1:19" s="158" customFormat="1" x14ac:dyDescent="0.2">
      <c r="A8649" s="157"/>
      <c r="E8649" s="159"/>
      <c r="F8649" s="159"/>
      <c r="G8649" s="160"/>
      <c r="H8649" s="159"/>
      <c r="I8649" s="159"/>
      <c r="K8649" s="161"/>
      <c r="S8649" s="157"/>
    </row>
    <row r="8650" spans="1:19" s="158" customFormat="1" x14ac:dyDescent="0.2">
      <c r="A8650" s="157"/>
      <c r="E8650" s="159"/>
      <c r="F8650" s="159"/>
      <c r="G8650" s="160"/>
      <c r="H8650" s="159"/>
      <c r="I8650" s="159"/>
      <c r="K8650" s="161"/>
      <c r="S8650" s="157"/>
    </row>
    <row r="8651" spans="1:19" s="158" customFormat="1" x14ac:dyDescent="0.2">
      <c r="A8651" s="157"/>
      <c r="E8651" s="159"/>
      <c r="F8651" s="159"/>
      <c r="G8651" s="160"/>
      <c r="H8651" s="159"/>
      <c r="I8651" s="159"/>
      <c r="K8651" s="161"/>
      <c r="S8651" s="157"/>
    </row>
    <row r="8652" spans="1:19" s="158" customFormat="1" x14ac:dyDescent="0.2">
      <c r="A8652" s="157"/>
      <c r="E8652" s="159"/>
      <c r="F8652" s="159"/>
      <c r="G8652" s="160"/>
      <c r="H8652" s="159"/>
      <c r="I8652" s="159"/>
      <c r="K8652" s="161"/>
      <c r="S8652" s="157"/>
    </row>
    <row r="8653" spans="1:19" s="158" customFormat="1" x14ac:dyDescent="0.2">
      <c r="A8653" s="157"/>
      <c r="E8653" s="159"/>
      <c r="F8653" s="159"/>
      <c r="G8653" s="160"/>
      <c r="H8653" s="159"/>
      <c r="I8653" s="159"/>
      <c r="K8653" s="161"/>
      <c r="S8653" s="157"/>
    </row>
    <row r="8654" spans="1:19" s="158" customFormat="1" x14ac:dyDescent="0.2">
      <c r="A8654" s="157"/>
      <c r="E8654" s="159"/>
      <c r="F8654" s="159"/>
      <c r="G8654" s="160"/>
      <c r="H8654" s="159"/>
      <c r="I8654" s="159"/>
      <c r="K8654" s="161"/>
      <c r="S8654" s="157"/>
    </row>
    <row r="8655" spans="1:19" s="158" customFormat="1" x14ac:dyDescent="0.2">
      <c r="A8655" s="157"/>
      <c r="E8655" s="159"/>
      <c r="F8655" s="159"/>
      <c r="G8655" s="160"/>
      <c r="H8655" s="159"/>
      <c r="I8655" s="159"/>
      <c r="K8655" s="161"/>
      <c r="S8655" s="157"/>
    </row>
    <row r="8656" spans="1:19" s="158" customFormat="1" x14ac:dyDescent="0.2">
      <c r="A8656" s="157"/>
      <c r="E8656" s="159"/>
      <c r="F8656" s="159"/>
      <c r="G8656" s="160"/>
      <c r="H8656" s="159"/>
      <c r="I8656" s="159"/>
      <c r="K8656" s="161"/>
      <c r="S8656" s="157"/>
    </row>
    <row r="8657" spans="1:19" s="158" customFormat="1" x14ac:dyDescent="0.2">
      <c r="A8657" s="157"/>
      <c r="E8657" s="159"/>
      <c r="F8657" s="159"/>
      <c r="G8657" s="160"/>
      <c r="H8657" s="159"/>
      <c r="I8657" s="159"/>
      <c r="K8657" s="161"/>
      <c r="S8657" s="157"/>
    </row>
    <row r="8658" spans="1:19" s="158" customFormat="1" x14ac:dyDescent="0.2">
      <c r="A8658" s="157"/>
      <c r="E8658" s="159"/>
      <c r="F8658" s="159"/>
      <c r="G8658" s="160"/>
      <c r="H8658" s="159"/>
      <c r="I8658" s="159"/>
      <c r="K8658" s="161"/>
      <c r="S8658" s="157"/>
    </row>
    <row r="8659" spans="1:19" s="158" customFormat="1" x14ac:dyDescent="0.2">
      <c r="A8659" s="157"/>
      <c r="E8659" s="159"/>
      <c r="F8659" s="159"/>
      <c r="G8659" s="160"/>
      <c r="H8659" s="159"/>
      <c r="I8659" s="159"/>
      <c r="K8659" s="161"/>
      <c r="S8659" s="157"/>
    </row>
    <row r="8660" spans="1:19" s="158" customFormat="1" x14ac:dyDescent="0.2">
      <c r="A8660" s="157"/>
      <c r="E8660" s="159"/>
      <c r="F8660" s="159"/>
      <c r="G8660" s="160"/>
      <c r="H8660" s="159"/>
      <c r="I8660" s="159"/>
      <c r="K8660" s="161"/>
      <c r="S8660" s="157"/>
    </row>
    <row r="8661" spans="1:19" s="158" customFormat="1" x14ac:dyDescent="0.2">
      <c r="A8661" s="157"/>
      <c r="E8661" s="159"/>
      <c r="F8661" s="159"/>
      <c r="G8661" s="160"/>
      <c r="H8661" s="159"/>
      <c r="I8661" s="159"/>
      <c r="K8661" s="161"/>
      <c r="S8661" s="157"/>
    </row>
    <row r="8662" spans="1:19" s="158" customFormat="1" x14ac:dyDescent="0.2">
      <c r="A8662" s="157"/>
      <c r="E8662" s="159"/>
      <c r="F8662" s="159"/>
      <c r="G8662" s="160"/>
      <c r="H8662" s="159"/>
      <c r="I8662" s="159"/>
      <c r="K8662" s="161"/>
      <c r="S8662" s="157"/>
    </row>
    <row r="8663" spans="1:19" s="158" customFormat="1" x14ac:dyDescent="0.2">
      <c r="A8663" s="157"/>
      <c r="E8663" s="159"/>
      <c r="F8663" s="159"/>
      <c r="G8663" s="160"/>
      <c r="H8663" s="159"/>
      <c r="I8663" s="159"/>
      <c r="K8663" s="161"/>
      <c r="S8663" s="157"/>
    </row>
    <row r="8664" spans="1:19" s="158" customFormat="1" x14ac:dyDescent="0.2">
      <c r="A8664" s="157"/>
      <c r="E8664" s="159"/>
      <c r="F8664" s="159"/>
      <c r="G8664" s="160"/>
      <c r="H8664" s="159"/>
      <c r="I8664" s="159"/>
      <c r="K8664" s="161"/>
      <c r="S8664" s="157"/>
    </row>
    <row r="8665" spans="1:19" s="158" customFormat="1" x14ac:dyDescent="0.2">
      <c r="A8665" s="157"/>
      <c r="E8665" s="159"/>
      <c r="F8665" s="159"/>
      <c r="G8665" s="160"/>
      <c r="H8665" s="159"/>
      <c r="I8665" s="159"/>
      <c r="K8665" s="161"/>
      <c r="S8665" s="157"/>
    </row>
    <row r="8666" spans="1:19" s="158" customFormat="1" x14ac:dyDescent="0.2">
      <c r="A8666" s="157"/>
      <c r="E8666" s="159"/>
      <c r="F8666" s="159"/>
      <c r="G8666" s="160"/>
      <c r="H8666" s="159"/>
      <c r="I8666" s="159"/>
      <c r="K8666" s="161"/>
      <c r="S8666" s="157"/>
    </row>
    <row r="8667" spans="1:19" s="158" customFormat="1" x14ac:dyDescent="0.2">
      <c r="A8667" s="157"/>
      <c r="E8667" s="159"/>
      <c r="F8667" s="159"/>
      <c r="G8667" s="160"/>
      <c r="H8667" s="159"/>
      <c r="I8667" s="159"/>
      <c r="K8667" s="161"/>
      <c r="S8667" s="157"/>
    </row>
    <row r="8668" spans="1:19" s="158" customFormat="1" x14ac:dyDescent="0.2">
      <c r="A8668" s="157"/>
      <c r="E8668" s="159"/>
      <c r="F8668" s="159"/>
      <c r="G8668" s="160"/>
      <c r="H8668" s="159"/>
      <c r="I8668" s="159"/>
      <c r="K8668" s="161"/>
      <c r="S8668" s="157"/>
    </row>
    <row r="8669" spans="1:19" s="158" customFormat="1" x14ac:dyDescent="0.2">
      <c r="A8669" s="157"/>
      <c r="E8669" s="159"/>
      <c r="F8669" s="159"/>
      <c r="G8669" s="160"/>
      <c r="H8669" s="159"/>
      <c r="I8669" s="159"/>
      <c r="K8669" s="161"/>
      <c r="S8669" s="157"/>
    </row>
    <row r="8670" spans="1:19" s="158" customFormat="1" x14ac:dyDescent="0.2">
      <c r="A8670" s="157"/>
      <c r="E8670" s="159"/>
      <c r="F8670" s="159"/>
      <c r="G8670" s="160"/>
      <c r="H8670" s="159"/>
      <c r="I8670" s="159"/>
      <c r="K8670" s="161"/>
      <c r="S8670" s="157"/>
    </row>
    <row r="8671" spans="1:19" s="158" customFormat="1" x14ac:dyDescent="0.2">
      <c r="A8671" s="157"/>
      <c r="E8671" s="159"/>
      <c r="F8671" s="159"/>
      <c r="G8671" s="160"/>
      <c r="H8671" s="159"/>
      <c r="I8671" s="159"/>
      <c r="K8671" s="161"/>
      <c r="S8671" s="157"/>
    </row>
    <row r="8672" spans="1:19" s="158" customFormat="1" x14ac:dyDescent="0.2">
      <c r="A8672" s="157"/>
      <c r="E8672" s="159"/>
      <c r="F8672" s="159"/>
      <c r="G8672" s="160"/>
      <c r="H8672" s="159"/>
      <c r="I8672" s="159"/>
      <c r="K8672" s="161"/>
      <c r="S8672" s="157"/>
    </row>
    <row r="8673" spans="1:19" s="158" customFormat="1" x14ac:dyDescent="0.2">
      <c r="A8673" s="157"/>
      <c r="E8673" s="159"/>
      <c r="F8673" s="159"/>
      <c r="G8673" s="160"/>
      <c r="H8673" s="159"/>
      <c r="I8673" s="159"/>
      <c r="K8673" s="161"/>
      <c r="S8673" s="157"/>
    </row>
    <row r="8674" spans="1:19" s="158" customFormat="1" x14ac:dyDescent="0.2">
      <c r="A8674" s="157"/>
      <c r="E8674" s="159"/>
      <c r="F8674" s="159"/>
      <c r="G8674" s="160"/>
      <c r="H8674" s="159"/>
      <c r="I8674" s="159"/>
      <c r="K8674" s="161"/>
      <c r="S8674" s="157"/>
    </row>
    <row r="8675" spans="1:19" s="158" customFormat="1" x14ac:dyDescent="0.2">
      <c r="A8675" s="157"/>
      <c r="E8675" s="159"/>
      <c r="F8675" s="159"/>
      <c r="G8675" s="160"/>
      <c r="H8675" s="159"/>
      <c r="I8675" s="159"/>
      <c r="K8675" s="161"/>
      <c r="S8675" s="157"/>
    </row>
    <row r="8676" spans="1:19" s="158" customFormat="1" x14ac:dyDescent="0.2">
      <c r="A8676" s="157"/>
      <c r="E8676" s="159"/>
      <c r="F8676" s="159"/>
      <c r="G8676" s="160"/>
      <c r="H8676" s="159"/>
      <c r="I8676" s="159"/>
      <c r="K8676" s="161"/>
      <c r="S8676" s="157"/>
    </row>
    <row r="8677" spans="1:19" s="158" customFormat="1" x14ac:dyDescent="0.2">
      <c r="A8677" s="157"/>
      <c r="E8677" s="159"/>
      <c r="F8677" s="159"/>
      <c r="G8677" s="160"/>
      <c r="H8677" s="159"/>
      <c r="I8677" s="159"/>
      <c r="K8677" s="161"/>
      <c r="S8677" s="157"/>
    </row>
    <row r="8678" spans="1:19" s="158" customFormat="1" x14ac:dyDescent="0.2">
      <c r="A8678" s="157"/>
      <c r="E8678" s="159"/>
      <c r="F8678" s="159"/>
      <c r="G8678" s="160"/>
      <c r="H8678" s="159"/>
      <c r="I8678" s="159"/>
      <c r="K8678" s="161"/>
      <c r="S8678" s="157"/>
    </row>
    <row r="8679" spans="1:19" s="158" customFormat="1" x14ac:dyDescent="0.2">
      <c r="A8679" s="157"/>
      <c r="E8679" s="159"/>
      <c r="F8679" s="159"/>
      <c r="G8679" s="160"/>
      <c r="H8679" s="159"/>
      <c r="I8679" s="159"/>
      <c r="K8679" s="161"/>
      <c r="S8679" s="157"/>
    </row>
    <row r="8680" spans="1:19" s="158" customFormat="1" x14ac:dyDescent="0.2">
      <c r="A8680" s="157"/>
      <c r="E8680" s="159"/>
      <c r="F8680" s="159"/>
      <c r="G8680" s="160"/>
      <c r="H8680" s="159"/>
      <c r="I8680" s="159"/>
      <c r="K8680" s="161"/>
      <c r="S8680" s="157"/>
    </row>
    <row r="8681" spans="1:19" s="158" customFormat="1" x14ac:dyDescent="0.2">
      <c r="A8681" s="157"/>
      <c r="E8681" s="159"/>
      <c r="F8681" s="159"/>
      <c r="G8681" s="160"/>
      <c r="H8681" s="159"/>
      <c r="I8681" s="159"/>
      <c r="K8681" s="161"/>
      <c r="S8681" s="157"/>
    </row>
    <row r="8682" spans="1:19" s="158" customFormat="1" x14ac:dyDescent="0.2">
      <c r="A8682" s="157"/>
      <c r="E8682" s="159"/>
      <c r="F8682" s="159"/>
      <c r="G8682" s="160"/>
      <c r="H8682" s="159"/>
      <c r="I8682" s="159"/>
      <c r="K8682" s="161"/>
      <c r="S8682" s="157"/>
    </row>
    <row r="8683" spans="1:19" s="158" customFormat="1" x14ac:dyDescent="0.2">
      <c r="A8683" s="157"/>
      <c r="E8683" s="159"/>
      <c r="F8683" s="159"/>
      <c r="G8683" s="160"/>
      <c r="H8683" s="159"/>
      <c r="I8683" s="159"/>
      <c r="K8683" s="161"/>
      <c r="S8683" s="157"/>
    </row>
    <row r="8684" spans="1:19" s="158" customFormat="1" x14ac:dyDescent="0.2">
      <c r="A8684" s="157"/>
      <c r="E8684" s="159"/>
      <c r="F8684" s="159"/>
      <c r="G8684" s="160"/>
      <c r="H8684" s="159"/>
      <c r="I8684" s="159"/>
      <c r="K8684" s="161"/>
      <c r="S8684" s="157"/>
    </row>
    <row r="8685" spans="1:19" s="158" customFormat="1" x14ac:dyDescent="0.2">
      <c r="A8685" s="157"/>
      <c r="E8685" s="159"/>
      <c r="F8685" s="159"/>
      <c r="G8685" s="160"/>
      <c r="H8685" s="159"/>
      <c r="I8685" s="159"/>
      <c r="K8685" s="161"/>
      <c r="S8685" s="157"/>
    </row>
    <row r="8686" spans="1:19" s="158" customFormat="1" x14ac:dyDescent="0.2">
      <c r="A8686" s="157"/>
      <c r="E8686" s="159"/>
      <c r="F8686" s="159"/>
      <c r="G8686" s="160"/>
      <c r="H8686" s="159"/>
      <c r="I8686" s="159"/>
      <c r="K8686" s="161"/>
      <c r="S8686" s="157"/>
    </row>
    <row r="8687" spans="1:19" s="158" customFormat="1" x14ac:dyDescent="0.2">
      <c r="A8687" s="157"/>
      <c r="E8687" s="159"/>
      <c r="F8687" s="159"/>
      <c r="G8687" s="160"/>
      <c r="H8687" s="159"/>
      <c r="I8687" s="159"/>
      <c r="K8687" s="161"/>
      <c r="S8687" s="157"/>
    </row>
    <row r="8688" spans="1:19" s="158" customFormat="1" x14ac:dyDescent="0.2">
      <c r="A8688" s="157"/>
      <c r="E8688" s="159"/>
      <c r="F8688" s="159"/>
      <c r="G8688" s="160"/>
      <c r="H8688" s="159"/>
      <c r="I8688" s="159"/>
      <c r="K8688" s="161"/>
      <c r="S8688" s="157"/>
    </row>
    <row r="8689" spans="1:19" s="158" customFormat="1" x14ac:dyDescent="0.2">
      <c r="A8689" s="157"/>
      <c r="E8689" s="159"/>
      <c r="F8689" s="159"/>
      <c r="G8689" s="160"/>
      <c r="H8689" s="159"/>
      <c r="I8689" s="159"/>
      <c r="K8689" s="161"/>
      <c r="S8689" s="157"/>
    </row>
    <row r="8690" spans="1:19" s="158" customFormat="1" x14ac:dyDescent="0.2">
      <c r="A8690" s="157"/>
      <c r="E8690" s="159"/>
      <c r="F8690" s="159"/>
      <c r="G8690" s="160"/>
      <c r="H8690" s="159"/>
      <c r="I8690" s="159"/>
      <c r="K8690" s="161"/>
      <c r="S8690" s="157"/>
    </row>
    <row r="8691" spans="1:19" s="158" customFormat="1" x14ac:dyDescent="0.2">
      <c r="A8691" s="157"/>
      <c r="E8691" s="159"/>
      <c r="F8691" s="159"/>
      <c r="G8691" s="160"/>
      <c r="H8691" s="159"/>
      <c r="I8691" s="159"/>
      <c r="K8691" s="161"/>
      <c r="S8691" s="157"/>
    </row>
    <row r="8692" spans="1:19" s="158" customFormat="1" x14ac:dyDescent="0.2">
      <c r="A8692" s="157"/>
      <c r="E8692" s="159"/>
      <c r="F8692" s="159"/>
      <c r="G8692" s="160"/>
      <c r="H8692" s="159"/>
      <c r="I8692" s="159"/>
      <c r="K8692" s="161"/>
      <c r="S8692" s="157"/>
    </row>
    <row r="8693" spans="1:19" s="158" customFormat="1" x14ac:dyDescent="0.2">
      <c r="A8693" s="157"/>
      <c r="E8693" s="159"/>
      <c r="F8693" s="159"/>
      <c r="G8693" s="160"/>
      <c r="H8693" s="159"/>
      <c r="I8693" s="159"/>
      <c r="K8693" s="161"/>
      <c r="S8693" s="157"/>
    </row>
    <row r="8694" spans="1:19" s="158" customFormat="1" x14ac:dyDescent="0.2">
      <c r="A8694" s="157"/>
      <c r="E8694" s="159"/>
      <c r="F8694" s="159"/>
      <c r="G8694" s="160"/>
      <c r="H8694" s="159"/>
      <c r="I8694" s="159"/>
      <c r="K8694" s="161"/>
      <c r="S8694" s="157"/>
    </row>
    <row r="8695" spans="1:19" s="158" customFormat="1" x14ac:dyDescent="0.2">
      <c r="A8695" s="157"/>
      <c r="E8695" s="159"/>
      <c r="F8695" s="159"/>
      <c r="G8695" s="160"/>
      <c r="H8695" s="159"/>
      <c r="I8695" s="159"/>
      <c r="K8695" s="161"/>
      <c r="S8695" s="157"/>
    </row>
    <row r="8696" spans="1:19" s="158" customFormat="1" x14ac:dyDescent="0.2">
      <c r="A8696" s="157"/>
      <c r="E8696" s="159"/>
      <c r="F8696" s="159"/>
      <c r="G8696" s="160"/>
      <c r="H8696" s="159"/>
      <c r="I8696" s="159"/>
      <c r="K8696" s="161"/>
      <c r="S8696" s="157"/>
    </row>
    <row r="8697" spans="1:19" s="158" customFormat="1" x14ac:dyDescent="0.2">
      <c r="A8697" s="157"/>
      <c r="E8697" s="159"/>
      <c r="F8697" s="159"/>
      <c r="G8697" s="160"/>
      <c r="H8697" s="159"/>
      <c r="I8697" s="159"/>
      <c r="K8697" s="161"/>
      <c r="S8697" s="157"/>
    </row>
    <row r="8698" spans="1:19" s="158" customFormat="1" x14ac:dyDescent="0.2">
      <c r="A8698" s="157"/>
      <c r="E8698" s="159"/>
      <c r="F8698" s="159"/>
      <c r="G8698" s="160"/>
      <c r="H8698" s="159"/>
      <c r="I8698" s="159"/>
      <c r="K8698" s="161"/>
      <c r="S8698" s="157"/>
    </row>
    <row r="8699" spans="1:19" s="158" customFormat="1" x14ac:dyDescent="0.2">
      <c r="A8699" s="157"/>
      <c r="E8699" s="159"/>
      <c r="F8699" s="159"/>
      <c r="G8699" s="160"/>
      <c r="H8699" s="159"/>
      <c r="I8699" s="159"/>
      <c r="K8699" s="161"/>
      <c r="S8699" s="157"/>
    </row>
    <row r="8700" spans="1:19" s="158" customFormat="1" x14ac:dyDescent="0.2">
      <c r="A8700" s="157"/>
      <c r="E8700" s="159"/>
      <c r="F8700" s="159"/>
      <c r="G8700" s="160"/>
      <c r="H8700" s="159"/>
      <c r="I8700" s="159"/>
      <c r="K8700" s="161"/>
      <c r="S8700" s="157"/>
    </row>
    <row r="8701" spans="1:19" s="158" customFormat="1" x14ac:dyDescent="0.2">
      <c r="A8701" s="157"/>
      <c r="E8701" s="159"/>
      <c r="F8701" s="159"/>
      <c r="G8701" s="160"/>
      <c r="H8701" s="159"/>
      <c r="I8701" s="159"/>
      <c r="K8701" s="161"/>
      <c r="S8701" s="157"/>
    </row>
    <row r="8702" spans="1:19" s="158" customFormat="1" x14ac:dyDescent="0.2">
      <c r="A8702" s="157"/>
      <c r="E8702" s="159"/>
      <c r="F8702" s="159"/>
      <c r="G8702" s="160"/>
      <c r="H8702" s="159"/>
      <c r="I8702" s="159"/>
      <c r="K8702" s="161"/>
      <c r="S8702" s="157"/>
    </row>
    <row r="8703" spans="1:19" s="158" customFormat="1" x14ac:dyDescent="0.2">
      <c r="A8703" s="157"/>
      <c r="E8703" s="159"/>
      <c r="F8703" s="159"/>
      <c r="G8703" s="160"/>
      <c r="H8703" s="159"/>
      <c r="I8703" s="159"/>
      <c r="K8703" s="161"/>
      <c r="S8703" s="157"/>
    </row>
    <row r="8704" spans="1:19" s="158" customFormat="1" x14ac:dyDescent="0.2">
      <c r="A8704" s="157"/>
      <c r="E8704" s="159"/>
      <c r="F8704" s="159"/>
      <c r="G8704" s="160"/>
      <c r="H8704" s="159"/>
      <c r="I8704" s="159"/>
      <c r="K8704" s="161"/>
      <c r="S8704" s="157"/>
    </row>
    <row r="8705" spans="1:19" s="158" customFormat="1" x14ac:dyDescent="0.2">
      <c r="A8705" s="157"/>
      <c r="E8705" s="159"/>
      <c r="F8705" s="159"/>
      <c r="G8705" s="160"/>
      <c r="H8705" s="159"/>
      <c r="I8705" s="159"/>
      <c r="K8705" s="161"/>
      <c r="S8705" s="157"/>
    </row>
    <row r="8706" spans="1:19" s="158" customFormat="1" x14ac:dyDescent="0.2">
      <c r="A8706" s="157"/>
      <c r="E8706" s="159"/>
      <c r="F8706" s="159"/>
      <c r="G8706" s="160"/>
      <c r="H8706" s="159"/>
      <c r="I8706" s="159"/>
      <c r="K8706" s="161"/>
      <c r="S8706" s="157"/>
    </row>
    <row r="8707" spans="1:19" s="158" customFormat="1" x14ac:dyDescent="0.2">
      <c r="A8707" s="157"/>
      <c r="E8707" s="159"/>
      <c r="F8707" s="159"/>
      <c r="G8707" s="160"/>
      <c r="H8707" s="159"/>
      <c r="I8707" s="159"/>
      <c r="K8707" s="161"/>
      <c r="S8707" s="157"/>
    </row>
    <row r="8708" spans="1:19" s="158" customFormat="1" x14ac:dyDescent="0.2">
      <c r="A8708" s="157"/>
      <c r="E8708" s="159"/>
      <c r="F8708" s="159"/>
      <c r="G8708" s="160"/>
      <c r="H8708" s="159"/>
      <c r="I8708" s="159"/>
      <c r="K8708" s="161"/>
      <c r="S8708" s="157"/>
    </row>
    <row r="8709" spans="1:19" s="158" customFormat="1" x14ac:dyDescent="0.2">
      <c r="A8709" s="157"/>
      <c r="E8709" s="159"/>
      <c r="F8709" s="159"/>
      <c r="G8709" s="160"/>
      <c r="H8709" s="159"/>
      <c r="I8709" s="159"/>
      <c r="K8709" s="161"/>
      <c r="S8709" s="157"/>
    </row>
    <row r="8710" spans="1:19" s="158" customFormat="1" x14ac:dyDescent="0.2">
      <c r="A8710" s="157"/>
      <c r="E8710" s="159"/>
      <c r="F8710" s="159"/>
      <c r="G8710" s="160"/>
      <c r="H8710" s="159"/>
      <c r="I8710" s="159"/>
      <c r="K8710" s="161"/>
      <c r="S8710" s="157"/>
    </row>
    <row r="8711" spans="1:19" s="158" customFormat="1" x14ac:dyDescent="0.2">
      <c r="A8711" s="157"/>
      <c r="E8711" s="159"/>
      <c r="F8711" s="159"/>
      <c r="G8711" s="160"/>
      <c r="H8711" s="159"/>
      <c r="I8711" s="159"/>
      <c r="K8711" s="161"/>
      <c r="S8711" s="157"/>
    </row>
    <row r="8712" spans="1:19" s="158" customFormat="1" x14ac:dyDescent="0.2">
      <c r="A8712" s="157"/>
      <c r="E8712" s="159"/>
      <c r="F8712" s="159"/>
      <c r="G8712" s="160"/>
      <c r="H8712" s="159"/>
      <c r="I8712" s="159"/>
      <c r="K8712" s="161"/>
      <c r="S8712" s="157"/>
    </row>
    <row r="8713" spans="1:19" s="158" customFormat="1" x14ac:dyDescent="0.2">
      <c r="A8713" s="157"/>
      <c r="E8713" s="159"/>
      <c r="F8713" s="159"/>
      <c r="G8713" s="160"/>
      <c r="H8713" s="159"/>
      <c r="I8713" s="159"/>
      <c r="K8713" s="161"/>
      <c r="S8713" s="157"/>
    </row>
    <row r="8714" spans="1:19" s="158" customFormat="1" x14ac:dyDescent="0.2">
      <c r="A8714" s="157"/>
      <c r="E8714" s="159"/>
      <c r="F8714" s="159"/>
      <c r="G8714" s="160"/>
      <c r="H8714" s="159"/>
      <c r="I8714" s="159"/>
      <c r="K8714" s="161"/>
      <c r="S8714" s="157"/>
    </row>
    <row r="8715" spans="1:19" s="158" customFormat="1" x14ac:dyDescent="0.2">
      <c r="A8715" s="157"/>
      <c r="E8715" s="159"/>
      <c r="F8715" s="159"/>
      <c r="G8715" s="160"/>
      <c r="H8715" s="159"/>
      <c r="I8715" s="159"/>
      <c r="K8715" s="161"/>
      <c r="S8715" s="157"/>
    </row>
    <row r="8716" spans="1:19" s="158" customFormat="1" x14ac:dyDescent="0.2">
      <c r="A8716" s="157"/>
      <c r="E8716" s="159"/>
      <c r="F8716" s="159"/>
      <c r="G8716" s="160"/>
      <c r="H8716" s="159"/>
      <c r="I8716" s="159"/>
      <c r="K8716" s="161"/>
      <c r="S8716" s="157"/>
    </row>
    <row r="8717" spans="1:19" s="158" customFormat="1" x14ac:dyDescent="0.2">
      <c r="A8717" s="157"/>
      <c r="E8717" s="159"/>
      <c r="F8717" s="159"/>
      <c r="G8717" s="160"/>
      <c r="H8717" s="159"/>
      <c r="I8717" s="159"/>
      <c r="K8717" s="161"/>
      <c r="S8717" s="157"/>
    </row>
    <row r="8718" spans="1:19" s="158" customFormat="1" x14ac:dyDescent="0.2">
      <c r="A8718" s="157"/>
      <c r="E8718" s="159"/>
      <c r="F8718" s="159"/>
      <c r="G8718" s="160"/>
      <c r="H8718" s="159"/>
      <c r="I8718" s="159"/>
      <c r="K8718" s="161"/>
      <c r="S8718" s="157"/>
    </row>
    <row r="8719" spans="1:19" s="158" customFormat="1" x14ac:dyDescent="0.2">
      <c r="A8719" s="157"/>
      <c r="E8719" s="159"/>
      <c r="F8719" s="159"/>
      <c r="G8719" s="160"/>
      <c r="H8719" s="159"/>
      <c r="I8719" s="159"/>
      <c r="K8719" s="161"/>
      <c r="S8719" s="157"/>
    </row>
    <row r="8720" spans="1:19" s="158" customFormat="1" x14ac:dyDescent="0.2">
      <c r="A8720" s="157"/>
      <c r="E8720" s="159"/>
      <c r="F8720" s="159"/>
      <c r="G8720" s="160"/>
      <c r="H8720" s="159"/>
      <c r="I8720" s="159"/>
      <c r="K8720" s="161"/>
      <c r="S8720" s="157"/>
    </row>
    <row r="8721" spans="1:19" s="158" customFormat="1" x14ac:dyDescent="0.2">
      <c r="A8721" s="157"/>
      <c r="E8721" s="159"/>
      <c r="F8721" s="159"/>
      <c r="G8721" s="160"/>
      <c r="H8721" s="159"/>
      <c r="I8721" s="159"/>
      <c r="K8721" s="161"/>
      <c r="S8721" s="157"/>
    </row>
    <row r="8722" spans="1:19" s="158" customFormat="1" x14ac:dyDescent="0.2">
      <c r="A8722" s="157"/>
      <c r="E8722" s="159"/>
      <c r="F8722" s="159"/>
      <c r="G8722" s="160"/>
      <c r="H8722" s="159"/>
      <c r="I8722" s="159"/>
      <c r="K8722" s="161"/>
      <c r="S8722" s="157"/>
    </row>
    <row r="8723" spans="1:19" s="158" customFormat="1" x14ac:dyDescent="0.2">
      <c r="A8723" s="157"/>
      <c r="E8723" s="159"/>
      <c r="F8723" s="159"/>
      <c r="G8723" s="160"/>
      <c r="H8723" s="159"/>
      <c r="I8723" s="159"/>
      <c r="K8723" s="161"/>
      <c r="S8723" s="157"/>
    </row>
    <row r="8724" spans="1:19" s="158" customFormat="1" x14ac:dyDescent="0.2">
      <c r="A8724" s="157"/>
      <c r="E8724" s="159"/>
      <c r="F8724" s="159"/>
      <c r="G8724" s="160"/>
      <c r="H8724" s="159"/>
      <c r="I8724" s="159"/>
      <c r="K8724" s="161"/>
      <c r="S8724" s="157"/>
    </row>
    <row r="8725" spans="1:19" s="158" customFormat="1" x14ac:dyDescent="0.2">
      <c r="A8725" s="157"/>
      <c r="E8725" s="159"/>
      <c r="F8725" s="159"/>
      <c r="G8725" s="160"/>
      <c r="H8725" s="159"/>
      <c r="I8725" s="159"/>
      <c r="K8725" s="161"/>
      <c r="S8725" s="157"/>
    </row>
    <row r="8726" spans="1:19" s="158" customFormat="1" x14ac:dyDescent="0.2">
      <c r="A8726" s="157"/>
      <c r="E8726" s="159"/>
      <c r="F8726" s="159"/>
      <c r="G8726" s="160"/>
      <c r="H8726" s="159"/>
      <c r="I8726" s="159"/>
      <c r="K8726" s="161"/>
      <c r="S8726" s="157"/>
    </row>
    <row r="8727" spans="1:19" s="158" customFormat="1" x14ac:dyDescent="0.2">
      <c r="A8727" s="157"/>
      <c r="E8727" s="159"/>
      <c r="F8727" s="159"/>
      <c r="G8727" s="160"/>
      <c r="H8727" s="159"/>
      <c r="I8727" s="159"/>
      <c r="K8727" s="161"/>
      <c r="S8727" s="157"/>
    </row>
    <row r="8728" spans="1:19" s="158" customFormat="1" x14ac:dyDescent="0.2">
      <c r="A8728" s="157"/>
      <c r="E8728" s="159"/>
      <c r="F8728" s="159"/>
      <c r="G8728" s="160"/>
      <c r="H8728" s="159"/>
      <c r="I8728" s="159"/>
      <c r="K8728" s="161"/>
      <c r="S8728" s="157"/>
    </row>
    <row r="8729" spans="1:19" s="158" customFormat="1" x14ac:dyDescent="0.2">
      <c r="A8729" s="157"/>
      <c r="E8729" s="159"/>
      <c r="F8729" s="159"/>
      <c r="G8729" s="160"/>
      <c r="H8729" s="159"/>
      <c r="I8729" s="159"/>
      <c r="K8729" s="161"/>
      <c r="S8729" s="157"/>
    </row>
    <row r="8730" spans="1:19" s="158" customFormat="1" x14ac:dyDescent="0.2">
      <c r="A8730" s="157"/>
      <c r="E8730" s="159"/>
      <c r="F8730" s="159"/>
      <c r="G8730" s="160"/>
      <c r="H8730" s="159"/>
      <c r="I8730" s="159"/>
      <c r="K8730" s="161"/>
      <c r="S8730" s="157"/>
    </row>
    <row r="8731" spans="1:19" s="158" customFormat="1" x14ac:dyDescent="0.2">
      <c r="A8731" s="157"/>
      <c r="E8731" s="159"/>
      <c r="F8731" s="159"/>
      <c r="G8731" s="160"/>
      <c r="H8731" s="159"/>
      <c r="I8731" s="159"/>
      <c r="K8731" s="161"/>
      <c r="S8731" s="157"/>
    </row>
    <row r="8732" spans="1:19" s="158" customFormat="1" x14ac:dyDescent="0.2">
      <c r="A8732" s="157"/>
      <c r="E8732" s="159"/>
      <c r="F8732" s="159"/>
      <c r="G8732" s="160"/>
      <c r="H8732" s="159"/>
      <c r="I8732" s="159"/>
      <c r="K8732" s="161"/>
      <c r="S8732" s="157"/>
    </row>
    <row r="8733" spans="1:19" s="158" customFormat="1" x14ac:dyDescent="0.2">
      <c r="A8733" s="157"/>
      <c r="E8733" s="159"/>
      <c r="F8733" s="159"/>
      <c r="G8733" s="160"/>
      <c r="H8733" s="159"/>
      <c r="I8733" s="159"/>
      <c r="K8733" s="161"/>
      <c r="S8733" s="157"/>
    </row>
    <row r="8734" spans="1:19" s="158" customFormat="1" x14ac:dyDescent="0.2">
      <c r="A8734" s="157"/>
      <c r="E8734" s="159"/>
      <c r="F8734" s="159"/>
      <c r="G8734" s="160"/>
      <c r="H8734" s="159"/>
      <c r="I8734" s="159"/>
      <c r="K8734" s="161"/>
      <c r="S8734" s="157"/>
    </row>
    <row r="8735" spans="1:19" s="158" customFormat="1" x14ac:dyDescent="0.2">
      <c r="A8735" s="157"/>
      <c r="E8735" s="159"/>
      <c r="F8735" s="159"/>
      <c r="G8735" s="160"/>
      <c r="H8735" s="159"/>
      <c r="I8735" s="159"/>
      <c r="K8735" s="161"/>
      <c r="S8735" s="157"/>
    </row>
    <row r="8736" spans="1:19" s="158" customFormat="1" x14ac:dyDescent="0.2">
      <c r="A8736" s="157"/>
      <c r="E8736" s="159"/>
      <c r="F8736" s="159"/>
      <c r="G8736" s="160"/>
      <c r="H8736" s="159"/>
      <c r="I8736" s="159"/>
      <c r="K8736" s="161"/>
      <c r="S8736" s="157"/>
    </row>
    <row r="8737" spans="1:19" s="158" customFormat="1" x14ac:dyDescent="0.2">
      <c r="A8737" s="157"/>
      <c r="E8737" s="159"/>
      <c r="F8737" s="159"/>
      <c r="G8737" s="160"/>
      <c r="H8737" s="159"/>
      <c r="I8737" s="159"/>
      <c r="K8737" s="161"/>
      <c r="S8737" s="157"/>
    </row>
    <row r="8738" spans="1:19" s="158" customFormat="1" x14ac:dyDescent="0.2">
      <c r="A8738" s="157"/>
      <c r="E8738" s="159"/>
      <c r="F8738" s="159"/>
      <c r="G8738" s="160"/>
      <c r="H8738" s="159"/>
      <c r="I8738" s="159"/>
      <c r="K8738" s="161"/>
      <c r="S8738" s="157"/>
    </row>
    <row r="8739" spans="1:19" s="158" customFormat="1" x14ac:dyDescent="0.2">
      <c r="A8739" s="157"/>
      <c r="E8739" s="159"/>
      <c r="F8739" s="159"/>
      <c r="G8739" s="160"/>
      <c r="H8739" s="159"/>
      <c r="I8739" s="159"/>
      <c r="K8739" s="161"/>
      <c r="S8739" s="157"/>
    </row>
    <row r="8740" spans="1:19" s="158" customFormat="1" x14ac:dyDescent="0.2">
      <c r="A8740" s="157"/>
      <c r="E8740" s="159"/>
      <c r="F8740" s="159"/>
      <c r="G8740" s="160"/>
      <c r="H8740" s="159"/>
      <c r="I8740" s="159"/>
      <c r="K8740" s="161"/>
      <c r="S8740" s="157"/>
    </row>
    <row r="8741" spans="1:19" s="158" customFormat="1" x14ac:dyDescent="0.2">
      <c r="A8741" s="157"/>
      <c r="E8741" s="159"/>
      <c r="F8741" s="159"/>
      <c r="G8741" s="160"/>
      <c r="H8741" s="159"/>
      <c r="I8741" s="159"/>
      <c r="K8741" s="161"/>
      <c r="S8741" s="157"/>
    </row>
    <row r="8742" spans="1:19" s="158" customFormat="1" x14ac:dyDescent="0.2">
      <c r="A8742" s="157"/>
      <c r="E8742" s="159"/>
      <c r="F8742" s="159"/>
      <c r="G8742" s="160"/>
      <c r="H8742" s="159"/>
      <c r="I8742" s="159"/>
      <c r="K8742" s="161"/>
      <c r="S8742" s="157"/>
    </row>
    <row r="8743" spans="1:19" s="158" customFormat="1" x14ac:dyDescent="0.2">
      <c r="A8743" s="157"/>
      <c r="E8743" s="159"/>
      <c r="F8743" s="159"/>
      <c r="G8743" s="160"/>
      <c r="H8743" s="159"/>
      <c r="I8743" s="159"/>
      <c r="K8743" s="161"/>
      <c r="S8743" s="157"/>
    </row>
    <row r="8744" spans="1:19" s="158" customFormat="1" x14ac:dyDescent="0.2">
      <c r="A8744" s="157"/>
      <c r="E8744" s="159"/>
      <c r="F8744" s="159"/>
      <c r="G8744" s="160"/>
      <c r="H8744" s="159"/>
      <c r="I8744" s="159"/>
      <c r="K8744" s="161"/>
      <c r="S8744" s="157"/>
    </row>
    <row r="8745" spans="1:19" s="158" customFormat="1" x14ac:dyDescent="0.2">
      <c r="A8745" s="157"/>
      <c r="E8745" s="159"/>
      <c r="F8745" s="159"/>
      <c r="G8745" s="160"/>
      <c r="H8745" s="159"/>
      <c r="I8745" s="159"/>
      <c r="K8745" s="161"/>
      <c r="S8745" s="157"/>
    </row>
    <row r="8746" spans="1:19" s="158" customFormat="1" x14ac:dyDescent="0.2">
      <c r="A8746" s="157"/>
      <c r="E8746" s="159"/>
      <c r="F8746" s="159"/>
      <c r="G8746" s="160"/>
      <c r="H8746" s="159"/>
      <c r="I8746" s="159"/>
      <c r="K8746" s="161"/>
      <c r="S8746" s="157"/>
    </row>
    <row r="8747" spans="1:19" s="158" customFormat="1" x14ac:dyDescent="0.2">
      <c r="A8747" s="157"/>
      <c r="E8747" s="159"/>
      <c r="F8747" s="159"/>
      <c r="G8747" s="160"/>
      <c r="H8747" s="159"/>
      <c r="I8747" s="159"/>
      <c r="K8747" s="161"/>
      <c r="S8747" s="157"/>
    </row>
    <row r="8748" spans="1:19" s="158" customFormat="1" x14ac:dyDescent="0.2">
      <c r="A8748" s="157"/>
      <c r="E8748" s="159"/>
      <c r="F8748" s="159"/>
      <c r="G8748" s="160"/>
      <c r="H8748" s="159"/>
      <c r="I8748" s="159"/>
      <c r="K8748" s="161"/>
      <c r="S8748" s="157"/>
    </row>
    <row r="8749" spans="1:19" s="158" customFormat="1" x14ac:dyDescent="0.2">
      <c r="A8749" s="157"/>
      <c r="E8749" s="159"/>
      <c r="F8749" s="159"/>
      <c r="G8749" s="160"/>
      <c r="H8749" s="159"/>
      <c r="I8749" s="159"/>
      <c r="K8749" s="161"/>
      <c r="S8749" s="157"/>
    </row>
    <row r="8750" spans="1:19" s="158" customFormat="1" x14ac:dyDescent="0.2">
      <c r="A8750" s="157"/>
      <c r="E8750" s="159"/>
      <c r="F8750" s="159"/>
      <c r="G8750" s="160"/>
      <c r="H8750" s="159"/>
      <c r="I8750" s="159"/>
      <c r="K8750" s="161"/>
      <c r="S8750" s="157"/>
    </row>
    <row r="8751" spans="1:19" s="158" customFormat="1" x14ac:dyDescent="0.2">
      <c r="A8751" s="157"/>
      <c r="E8751" s="159"/>
      <c r="F8751" s="159"/>
      <c r="G8751" s="160"/>
      <c r="H8751" s="159"/>
      <c r="I8751" s="159"/>
      <c r="K8751" s="161"/>
      <c r="S8751" s="157"/>
    </row>
    <row r="8752" spans="1:19" s="158" customFormat="1" x14ac:dyDescent="0.2">
      <c r="A8752" s="157"/>
      <c r="E8752" s="159"/>
      <c r="F8752" s="159"/>
      <c r="G8752" s="160"/>
      <c r="H8752" s="159"/>
      <c r="I8752" s="159"/>
      <c r="K8752" s="161"/>
      <c r="S8752" s="157"/>
    </row>
    <row r="8753" spans="1:19" s="158" customFormat="1" x14ac:dyDescent="0.2">
      <c r="A8753" s="157"/>
      <c r="E8753" s="159"/>
      <c r="F8753" s="159"/>
      <c r="G8753" s="160"/>
      <c r="H8753" s="159"/>
      <c r="I8753" s="159"/>
      <c r="K8753" s="161"/>
      <c r="S8753" s="157"/>
    </row>
    <row r="8754" spans="1:19" s="158" customFormat="1" x14ac:dyDescent="0.2">
      <c r="A8754" s="157"/>
      <c r="E8754" s="159"/>
      <c r="F8754" s="159"/>
      <c r="G8754" s="160"/>
      <c r="H8754" s="159"/>
      <c r="I8754" s="159"/>
      <c r="K8754" s="161"/>
      <c r="S8754" s="157"/>
    </row>
    <row r="8755" spans="1:19" s="158" customFormat="1" x14ac:dyDescent="0.2">
      <c r="A8755" s="157"/>
      <c r="E8755" s="159"/>
      <c r="F8755" s="159"/>
      <c r="G8755" s="160"/>
      <c r="H8755" s="159"/>
      <c r="I8755" s="159"/>
      <c r="K8755" s="161"/>
      <c r="S8755" s="157"/>
    </row>
    <row r="8756" spans="1:19" s="158" customFormat="1" x14ac:dyDescent="0.2">
      <c r="A8756" s="157"/>
      <c r="E8756" s="159"/>
      <c r="F8756" s="159"/>
      <c r="G8756" s="160"/>
      <c r="H8756" s="159"/>
      <c r="I8756" s="159"/>
      <c r="K8756" s="161"/>
      <c r="S8756" s="157"/>
    </row>
    <row r="8757" spans="1:19" s="158" customFormat="1" x14ac:dyDescent="0.2">
      <c r="A8757" s="157"/>
      <c r="E8757" s="159"/>
      <c r="F8757" s="159"/>
      <c r="G8757" s="160"/>
      <c r="H8757" s="159"/>
      <c r="I8757" s="159"/>
      <c r="K8757" s="161"/>
      <c r="S8757" s="157"/>
    </row>
    <row r="8758" spans="1:19" s="158" customFormat="1" x14ac:dyDescent="0.2">
      <c r="A8758" s="157"/>
      <c r="E8758" s="159"/>
      <c r="F8758" s="159"/>
      <c r="G8758" s="160"/>
      <c r="H8758" s="159"/>
      <c r="I8758" s="159"/>
      <c r="K8758" s="161"/>
      <c r="S8758" s="157"/>
    </row>
    <row r="8759" spans="1:19" s="158" customFormat="1" x14ac:dyDescent="0.2">
      <c r="A8759" s="157"/>
      <c r="E8759" s="159"/>
      <c r="F8759" s="159"/>
      <c r="G8759" s="160"/>
      <c r="H8759" s="159"/>
      <c r="I8759" s="159"/>
      <c r="K8759" s="161"/>
      <c r="S8759" s="157"/>
    </row>
    <row r="8760" spans="1:19" s="158" customFormat="1" x14ac:dyDescent="0.2">
      <c r="A8760" s="157"/>
      <c r="E8760" s="159"/>
      <c r="F8760" s="159"/>
      <c r="G8760" s="160"/>
      <c r="H8760" s="159"/>
      <c r="I8760" s="159"/>
      <c r="K8760" s="161"/>
      <c r="S8760" s="157"/>
    </row>
    <row r="8761" spans="1:19" s="158" customFormat="1" x14ac:dyDescent="0.2">
      <c r="A8761" s="157"/>
      <c r="E8761" s="159"/>
      <c r="F8761" s="159"/>
      <c r="G8761" s="160"/>
      <c r="H8761" s="159"/>
      <c r="I8761" s="159"/>
      <c r="K8761" s="161"/>
      <c r="S8761" s="157"/>
    </row>
    <row r="8762" spans="1:19" s="158" customFormat="1" x14ac:dyDescent="0.2">
      <c r="A8762" s="157"/>
      <c r="E8762" s="159"/>
      <c r="F8762" s="159"/>
      <c r="G8762" s="160"/>
      <c r="H8762" s="159"/>
      <c r="I8762" s="159"/>
      <c r="K8762" s="161"/>
      <c r="S8762" s="157"/>
    </row>
    <row r="8763" spans="1:19" s="158" customFormat="1" x14ac:dyDescent="0.2">
      <c r="A8763" s="157"/>
      <c r="E8763" s="159"/>
      <c r="F8763" s="159"/>
      <c r="G8763" s="160"/>
      <c r="H8763" s="159"/>
      <c r="I8763" s="159"/>
      <c r="K8763" s="161"/>
      <c r="S8763" s="157"/>
    </row>
    <row r="8764" spans="1:19" s="158" customFormat="1" x14ac:dyDescent="0.2">
      <c r="A8764" s="157"/>
      <c r="E8764" s="159"/>
      <c r="F8764" s="159"/>
      <c r="G8764" s="160"/>
      <c r="H8764" s="159"/>
      <c r="I8764" s="159"/>
      <c r="K8764" s="161"/>
      <c r="S8764" s="157"/>
    </row>
    <row r="8765" spans="1:19" s="158" customFormat="1" x14ac:dyDescent="0.2">
      <c r="A8765" s="157"/>
      <c r="E8765" s="159"/>
      <c r="F8765" s="159"/>
      <c r="G8765" s="160"/>
      <c r="H8765" s="159"/>
      <c r="I8765" s="159"/>
      <c r="K8765" s="161"/>
      <c r="S8765" s="157"/>
    </row>
    <row r="8766" spans="1:19" s="158" customFormat="1" x14ac:dyDescent="0.2">
      <c r="A8766" s="157"/>
      <c r="E8766" s="159"/>
      <c r="F8766" s="159"/>
      <c r="G8766" s="160"/>
      <c r="H8766" s="159"/>
      <c r="I8766" s="159"/>
      <c r="K8766" s="161"/>
      <c r="S8766" s="157"/>
    </row>
    <row r="8767" spans="1:19" s="158" customFormat="1" x14ac:dyDescent="0.2">
      <c r="A8767" s="157"/>
      <c r="E8767" s="159"/>
      <c r="F8767" s="159"/>
      <c r="G8767" s="160"/>
      <c r="H8767" s="159"/>
      <c r="I8767" s="159"/>
      <c r="K8767" s="161"/>
      <c r="S8767" s="157"/>
    </row>
    <row r="8768" spans="1:19" s="158" customFormat="1" x14ac:dyDescent="0.2">
      <c r="A8768" s="157"/>
      <c r="E8768" s="159"/>
      <c r="F8768" s="159"/>
      <c r="G8768" s="160"/>
      <c r="H8768" s="159"/>
      <c r="I8768" s="159"/>
      <c r="K8768" s="161"/>
      <c r="S8768" s="157"/>
    </row>
    <row r="8769" spans="1:19" s="158" customFormat="1" x14ac:dyDescent="0.2">
      <c r="A8769" s="157"/>
      <c r="E8769" s="159"/>
      <c r="F8769" s="159"/>
      <c r="G8769" s="160"/>
      <c r="H8769" s="159"/>
      <c r="I8769" s="159"/>
      <c r="K8769" s="161"/>
      <c r="S8769" s="157"/>
    </row>
    <row r="8770" spans="1:19" s="158" customFormat="1" x14ac:dyDescent="0.2">
      <c r="A8770" s="157"/>
      <c r="E8770" s="159"/>
      <c r="F8770" s="159"/>
      <c r="G8770" s="160"/>
      <c r="H8770" s="159"/>
      <c r="I8770" s="159"/>
      <c r="K8770" s="161"/>
      <c r="S8770" s="157"/>
    </row>
    <row r="8771" spans="1:19" s="158" customFormat="1" x14ac:dyDescent="0.2">
      <c r="A8771" s="157"/>
      <c r="E8771" s="159"/>
      <c r="F8771" s="159"/>
      <c r="G8771" s="160"/>
      <c r="H8771" s="159"/>
      <c r="I8771" s="159"/>
      <c r="K8771" s="161"/>
      <c r="S8771" s="157"/>
    </row>
    <row r="8772" spans="1:19" s="158" customFormat="1" x14ac:dyDescent="0.2">
      <c r="A8772" s="157"/>
      <c r="E8772" s="159"/>
      <c r="F8772" s="159"/>
      <c r="G8772" s="160"/>
      <c r="H8772" s="159"/>
      <c r="I8772" s="159"/>
      <c r="K8772" s="161"/>
      <c r="S8772" s="157"/>
    </row>
    <row r="8773" spans="1:19" s="158" customFormat="1" x14ac:dyDescent="0.2">
      <c r="A8773" s="157"/>
      <c r="E8773" s="159"/>
      <c r="F8773" s="159"/>
      <c r="G8773" s="160"/>
      <c r="H8773" s="159"/>
      <c r="I8773" s="159"/>
      <c r="K8773" s="161"/>
      <c r="S8773" s="157"/>
    </row>
    <row r="8774" spans="1:19" s="158" customFormat="1" x14ac:dyDescent="0.2">
      <c r="A8774" s="157"/>
      <c r="E8774" s="159"/>
      <c r="F8774" s="159"/>
      <c r="G8774" s="160"/>
      <c r="H8774" s="159"/>
      <c r="I8774" s="159"/>
      <c r="K8774" s="161"/>
      <c r="S8774" s="157"/>
    </row>
    <row r="8775" spans="1:19" s="158" customFormat="1" x14ac:dyDescent="0.2">
      <c r="A8775" s="157"/>
      <c r="E8775" s="159"/>
      <c r="F8775" s="159"/>
      <c r="G8775" s="160"/>
      <c r="H8775" s="159"/>
      <c r="I8775" s="159"/>
      <c r="K8775" s="161"/>
      <c r="S8775" s="157"/>
    </row>
    <row r="8776" spans="1:19" s="158" customFormat="1" x14ac:dyDescent="0.2">
      <c r="A8776" s="157"/>
      <c r="E8776" s="159"/>
      <c r="F8776" s="159"/>
      <c r="G8776" s="160"/>
      <c r="H8776" s="159"/>
      <c r="I8776" s="159"/>
      <c r="K8776" s="161"/>
      <c r="S8776" s="157"/>
    </row>
    <row r="8777" spans="1:19" s="158" customFormat="1" x14ac:dyDescent="0.2">
      <c r="A8777" s="157"/>
      <c r="E8777" s="159"/>
      <c r="F8777" s="159"/>
      <c r="G8777" s="160"/>
      <c r="H8777" s="159"/>
      <c r="I8777" s="159"/>
      <c r="K8777" s="161"/>
      <c r="S8777" s="157"/>
    </row>
    <row r="8778" spans="1:19" s="158" customFormat="1" x14ac:dyDescent="0.2">
      <c r="A8778" s="157"/>
      <c r="E8778" s="159"/>
      <c r="F8778" s="159"/>
      <c r="G8778" s="160"/>
      <c r="H8778" s="159"/>
      <c r="I8778" s="159"/>
      <c r="K8778" s="161"/>
      <c r="S8778" s="157"/>
    </row>
    <row r="8779" spans="1:19" s="158" customFormat="1" x14ac:dyDescent="0.2">
      <c r="A8779" s="157"/>
      <c r="E8779" s="159"/>
      <c r="F8779" s="159"/>
      <c r="G8779" s="160"/>
      <c r="H8779" s="159"/>
      <c r="I8779" s="159"/>
      <c r="K8779" s="161"/>
      <c r="S8779" s="157"/>
    </row>
    <row r="8780" spans="1:19" s="158" customFormat="1" x14ac:dyDescent="0.2">
      <c r="A8780" s="157"/>
      <c r="E8780" s="159"/>
      <c r="F8780" s="159"/>
      <c r="G8780" s="160"/>
      <c r="H8780" s="159"/>
      <c r="I8780" s="159"/>
      <c r="K8780" s="161"/>
      <c r="S8780" s="157"/>
    </row>
    <row r="8781" spans="1:19" s="158" customFormat="1" x14ac:dyDescent="0.2">
      <c r="A8781" s="157"/>
      <c r="E8781" s="159"/>
      <c r="F8781" s="159"/>
      <c r="G8781" s="160"/>
      <c r="H8781" s="159"/>
      <c r="I8781" s="159"/>
      <c r="K8781" s="161"/>
      <c r="S8781" s="157"/>
    </row>
    <row r="8782" spans="1:19" s="158" customFormat="1" x14ac:dyDescent="0.2">
      <c r="A8782" s="157"/>
      <c r="E8782" s="159"/>
      <c r="F8782" s="159"/>
      <c r="G8782" s="160"/>
      <c r="H8782" s="159"/>
      <c r="I8782" s="159"/>
      <c r="K8782" s="161"/>
      <c r="S8782" s="157"/>
    </row>
    <row r="8783" spans="1:19" s="158" customFormat="1" x14ac:dyDescent="0.2">
      <c r="A8783" s="157"/>
      <c r="E8783" s="159"/>
      <c r="F8783" s="159"/>
      <c r="G8783" s="160"/>
      <c r="H8783" s="159"/>
      <c r="I8783" s="159"/>
      <c r="K8783" s="161"/>
      <c r="S8783" s="157"/>
    </row>
    <row r="8784" spans="1:19" s="158" customFormat="1" x14ac:dyDescent="0.2">
      <c r="A8784" s="157"/>
      <c r="E8784" s="159"/>
      <c r="F8784" s="159"/>
      <c r="G8784" s="160"/>
      <c r="H8784" s="159"/>
      <c r="I8784" s="159"/>
      <c r="K8784" s="161"/>
      <c r="S8784" s="157"/>
    </row>
    <row r="8785" spans="1:19" s="158" customFormat="1" x14ac:dyDescent="0.2">
      <c r="A8785" s="157"/>
      <c r="E8785" s="159"/>
      <c r="F8785" s="159"/>
      <c r="G8785" s="160"/>
      <c r="H8785" s="159"/>
      <c r="I8785" s="159"/>
      <c r="K8785" s="161"/>
      <c r="S8785" s="157"/>
    </row>
    <row r="8786" spans="1:19" s="158" customFormat="1" x14ac:dyDescent="0.2">
      <c r="A8786" s="157"/>
      <c r="E8786" s="159"/>
      <c r="F8786" s="159"/>
      <c r="G8786" s="160"/>
      <c r="H8786" s="159"/>
      <c r="I8786" s="159"/>
      <c r="K8786" s="161"/>
      <c r="S8786" s="157"/>
    </row>
    <row r="8787" spans="1:19" s="158" customFormat="1" x14ac:dyDescent="0.2">
      <c r="A8787" s="157"/>
      <c r="E8787" s="159"/>
      <c r="F8787" s="159"/>
      <c r="G8787" s="160"/>
      <c r="H8787" s="159"/>
      <c r="I8787" s="159"/>
      <c r="K8787" s="161"/>
      <c r="S8787" s="157"/>
    </row>
    <row r="8788" spans="1:19" s="158" customFormat="1" x14ac:dyDescent="0.2">
      <c r="A8788" s="157"/>
      <c r="E8788" s="159"/>
      <c r="F8788" s="159"/>
      <c r="G8788" s="160"/>
      <c r="H8788" s="159"/>
      <c r="I8788" s="159"/>
      <c r="K8788" s="161"/>
      <c r="S8788" s="157"/>
    </row>
    <row r="8789" spans="1:19" s="158" customFormat="1" x14ac:dyDescent="0.2">
      <c r="A8789" s="157"/>
      <c r="E8789" s="159"/>
      <c r="F8789" s="159"/>
      <c r="G8789" s="160"/>
      <c r="H8789" s="159"/>
      <c r="I8789" s="159"/>
      <c r="K8789" s="161"/>
      <c r="S8789" s="157"/>
    </row>
    <row r="8790" spans="1:19" s="158" customFormat="1" x14ac:dyDescent="0.2">
      <c r="A8790" s="157"/>
      <c r="E8790" s="159"/>
      <c r="F8790" s="159"/>
      <c r="G8790" s="160"/>
      <c r="H8790" s="159"/>
      <c r="I8790" s="159"/>
      <c r="K8790" s="161"/>
      <c r="S8790" s="157"/>
    </row>
    <row r="8791" spans="1:19" s="158" customFormat="1" x14ac:dyDescent="0.2">
      <c r="A8791" s="157"/>
      <c r="E8791" s="159"/>
      <c r="F8791" s="159"/>
      <c r="G8791" s="160"/>
      <c r="H8791" s="159"/>
      <c r="I8791" s="159"/>
      <c r="K8791" s="161"/>
      <c r="S8791" s="157"/>
    </row>
    <row r="8792" spans="1:19" s="158" customFormat="1" x14ac:dyDescent="0.2">
      <c r="A8792" s="157"/>
      <c r="E8792" s="159"/>
      <c r="F8792" s="159"/>
      <c r="G8792" s="160"/>
      <c r="H8792" s="159"/>
      <c r="I8792" s="159"/>
      <c r="K8792" s="161"/>
      <c r="S8792" s="157"/>
    </row>
    <row r="8793" spans="1:19" s="158" customFormat="1" x14ac:dyDescent="0.2">
      <c r="A8793" s="157"/>
      <c r="E8793" s="159"/>
      <c r="F8793" s="159"/>
      <c r="G8793" s="160"/>
      <c r="H8793" s="159"/>
      <c r="I8793" s="159"/>
      <c r="K8793" s="161"/>
      <c r="S8793" s="157"/>
    </row>
    <row r="8794" spans="1:19" s="158" customFormat="1" x14ac:dyDescent="0.2">
      <c r="A8794" s="157"/>
      <c r="E8794" s="159"/>
      <c r="F8794" s="159"/>
      <c r="G8794" s="160"/>
      <c r="H8794" s="159"/>
      <c r="I8794" s="159"/>
      <c r="K8794" s="161"/>
      <c r="S8794" s="157"/>
    </row>
    <row r="8795" spans="1:19" s="158" customFormat="1" x14ac:dyDescent="0.2">
      <c r="A8795" s="157"/>
      <c r="E8795" s="159"/>
      <c r="F8795" s="159"/>
      <c r="G8795" s="160"/>
      <c r="H8795" s="159"/>
      <c r="I8795" s="159"/>
      <c r="K8795" s="161"/>
      <c r="S8795" s="157"/>
    </row>
    <row r="8796" spans="1:19" s="158" customFormat="1" x14ac:dyDescent="0.2">
      <c r="A8796" s="157"/>
      <c r="E8796" s="159"/>
      <c r="F8796" s="159"/>
      <c r="G8796" s="160"/>
      <c r="H8796" s="159"/>
      <c r="I8796" s="159"/>
      <c r="K8796" s="161"/>
      <c r="S8796" s="157"/>
    </row>
    <row r="8797" spans="1:19" s="158" customFormat="1" x14ac:dyDescent="0.2">
      <c r="A8797" s="157"/>
      <c r="E8797" s="159"/>
      <c r="F8797" s="159"/>
      <c r="G8797" s="160"/>
      <c r="H8797" s="159"/>
      <c r="I8797" s="159"/>
      <c r="K8797" s="161"/>
      <c r="S8797" s="157"/>
    </row>
    <row r="8798" spans="1:19" s="158" customFormat="1" x14ac:dyDescent="0.2">
      <c r="A8798" s="157"/>
      <c r="E8798" s="159"/>
      <c r="F8798" s="159"/>
      <c r="G8798" s="160"/>
      <c r="H8798" s="159"/>
      <c r="I8798" s="159"/>
      <c r="K8798" s="161"/>
      <c r="S8798" s="157"/>
    </row>
    <row r="8799" spans="1:19" s="158" customFormat="1" x14ac:dyDescent="0.2">
      <c r="A8799" s="157"/>
      <c r="E8799" s="159"/>
      <c r="F8799" s="159"/>
      <c r="G8799" s="160"/>
      <c r="H8799" s="159"/>
      <c r="I8799" s="159"/>
      <c r="K8799" s="161"/>
      <c r="S8799" s="157"/>
    </row>
    <row r="8800" spans="1:19" s="158" customFormat="1" x14ac:dyDescent="0.2">
      <c r="A8800" s="157"/>
      <c r="E8800" s="159"/>
      <c r="F8800" s="159"/>
      <c r="G8800" s="160"/>
      <c r="H8800" s="159"/>
      <c r="I8800" s="159"/>
      <c r="K8800" s="161"/>
      <c r="S8800" s="157"/>
    </row>
    <row r="8801" spans="1:19" s="158" customFormat="1" x14ac:dyDescent="0.2">
      <c r="A8801" s="157"/>
      <c r="E8801" s="159"/>
      <c r="F8801" s="159"/>
      <c r="G8801" s="160"/>
      <c r="H8801" s="159"/>
      <c r="I8801" s="159"/>
      <c r="K8801" s="161"/>
      <c r="S8801" s="157"/>
    </row>
    <row r="8802" spans="1:19" s="158" customFormat="1" x14ac:dyDescent="0.2">
      <c r="A8802" s="157"/>
      <c r="E8802" s="159"/>
      <c r="F8802" s="159"/>
      <c r="G8802" s="160"/>
      <c r="H8802" s="159"/>
      <c r="I8802" s="159"/>
      <c r="K8802" s="161"/>
      <c r="S8802" s="157"/>
    </row>
    <row r="8803" spans="1:19" s="158" customFormat="1" x14ac:dyDescent="0.2">
      <c r="A8803" s="157"/>
      <c r="E8803" s="159"/>
      <c r="F8803" s="159"/>
      <c r="G8803" s="160"/>
      <c r="H8803" s="159"/>
      <c r="I8803" s="159"/>
      <c r="K8803" s="161"/>
      <c r="S8803" s="157"/>
    </row>
    <row r="8804" spans="1:19" s="158" customFormat="1" x14ac:dyDescent="0.2">
      <c r="A8804" s="157"/>
      <c r="E8804" s="159"/>
      <c r="F8804" s="159"/>
      <c r="G8804" s="160"/>
      <c r="H8804" s="159"/>
      <c r="I8804" s="159"/>
      <c r="K8804" s="161"/>
      <c r="S8804" s="157"/>
    </row>
    <row r="8805" spans="1:19" s="158" customFormat="1" x14ac:dyDescent="0.2">
      <c r="A8805" s="157"/>
      <c r="E8805" s="159"/>
      <c r="F8805" s="159"/>
      <c r="G8805" s="160"/>
      <c r="H8805" s="159"/>
      <c r="I8805" s="159"/>
      <c r="K8805" s="161"/>
      <c r="S8805" s="157"/>
    </row>
    <row r="8806" spans="1:19" s="158" customFormat="1" x14ac:dyDescent="0.2">
      <c r="A8806" s="157"/>
      <c r="E8806" s="159"/>
      <c r="F8806" s="159"/>
      <c r="G8806" s="160"/>
      <c r="H8806" s="159"/>
      <c r="I8806" s="159"/>
      <c r="K8806" s="161"/>
      <c r="S8806" s="157"/>
    </row>
    <row r="8807" spans="1:19" s="158" customFormat="1" x14ac:dyDescent="0.2">
      <c r="A8807" s="157"/>
      <c r="E8807" s="159"/>
      <c r="F8807" s="159"/>
      <c r="G8807" s="160"/>
      <c r="H8807" s="159"/>
      <c r="I8807" s="159"/>
      <c r="K8807" s="161"/>
      <c r="S8807" s="157"/>
    </row>
    <row r="8808" spans="1:19" s="158" customFormat="1" x14ac:dyDescent="0.2">
      <c r="A8808" s="157"/>
      <c r="E8808" s="159"/>
      <c r="F8808" s="159"/>
      <c r="G8808" s="160"/>
      <c r="H8808" s="159"/>
      <c r="I8808" s="159"/>
      <c r="K8808" s="161"/>
      <c r="S8808" s="157"/>
    </row>
    <row r="8809" spans="1:19" s="158" customFormat="1" x14ac:dyDescent="0.2">
      <c r="A8809" s="157"/>
      <c r="E8809" s="159"/>
      <c r="F8809" s="159"/>
      <c r="G8809" s="160"/>
      <c r="H8809" s="159"/>
      <c r="I8809" s="159"/>
      <c r="K8809" s="161"/>
      <c r="S8809" s="157"/>
    </row>
    <row r="8810" spans="1:19" s="158" customFormat="1" x14ac:dyDescent="0.2">
      <c r="A8810" s="157"/>
      <c r="E8810" s="159"/>
      <c r="F8810" s="159"/>
      <c r="G8810" s="160"/>
      <c r="H8810" s="159"/>
      <c r="I8810" s="159"/>
      <c r="K8810" s="161"/>
      <c r="S8810" s="157"/>
    </row>
    <row r="8811" spans="1:19" s="158" customFormat="1" x14ac:dyDescent="0.2">
      <c r="A8811" s="157"/>
      <c r="E8811" s="159"/>
      <c r="F8811" s="159"/>
      <c r="G8811" s="160"/>
      <c r="H8811" s="159"/>
      <c r="I8811" s="159"/>
      <c r="K8811" s="161"/>
      <c r="S8811" s="157"/>
    </row>
    <row r="8812" spans="1:19" s="158" customFormat="1" x14ac:dyDescent="0.2">
      <c r="A8812" s="157"/>
      <c r="E8812" s="159"/>
      <c r="F8812" s="159"/>
      <c r="G8812" s="160"/>
      <c r="H8812" s="159"/>
      <c r="I8812" s="159"/>
      <c r="K8812" s="161"/>
      <c r="S8812" s="157"/>
    </row>
    <row r="8813" spans="1:19" s="158" customFormat="1" x14ac:dyDescent="0.2">
      <c r="A8813" s="157"/>
      <c r="E8813" s="159"/>
      <c r="F8813" s="159"/>
      <c r="G8813" s="160"/>
      <c r="H8813" s="159"/>
      <c r="I8813" s="159"/>
      <c r="K8813" s="161"/>
      <c r="S8813" s="157"/>
    </row>
    <row r="8814" spans="1:19" s="158" customFormat="1" x14ac:dyDescent="0.2">
      <c r="A8814" s="157"/>
      <c r="E8814" s="159"/>
      <c r="F8814" s="159"/>
      <c r="G8814" s="160"/>
      <c r="H8814" s="159"/>
      <c r="I8814" s="159"/>
      <c r="K8814" s="161"/>
      <c r="S8814" s="157"/>
    </row>
    <row r="8815" spans="1:19" s="158" customFormat="1" x14ac:dyDescent="0.2">
      <c r="A8815" s="157"/>
      <c r="E8815" s="159"/>
      <c r="F8815" s="159"/>
      <c r="G8815" s="160"/>
      <c r="H8815" s="159"/>
      <c r="I8815" s="159"/>
      <c r="K8815" s="161"/>
      <c r="S8815" s="157"/>
    </row>
    <row r="8816" spans="1:19" s="158" customFormat="1" x14ac:dyDescent="0.2">
      <c r="A8816" s="157"/>
      <c r="E8816" s="159"/>
      <c r="F8816" s="159"/>
      <c r="G8816" s="160"/>
      <c r="H8816" s="159"/>
      <c r="I8816" s="159"/>
      <c r="K8816" s="161"/>
      <c r="S8816" s="157"/>
    </row>
    <row r="8817" spans="1:19" s="158" customFormat="1" x14ac:dyDescent="0.2">
      <c r="A8817" s="157"/>
      <c r="E8817" s="159"/>
      <c r="F8817" s="159"/>
      <c r="G8817" s="160"/>
      <c r="H8817" s="159"/>
      <c r="I8817" s="159"/>
      <c r="K8817" s="161"/>
      <c r="S8817" s="157"/>
    </row>
    <row r="8818" spans="1:19" s="158" customFormat="1" x14ac:dyDescent="0.2">
      <c r="A8818" s="157"/>
      <c r="E8818" s="159"/>
      <c r="F8818" s="159"/>
      <c r="G8818" s="160"/>
      <c r="H8818" s="159"/>
      <c r="I8818" s="159"/>
      <c r="K8818" s="161"/>
      <c r="S8818" s="157"/>
    </row>
    <row r="8819" spans="1:19" s="158" customFormat="1" x14ac:dyDescent="0.2">
      <c r="A8819" s="157"/>
      <c r="E8819" s="159"/>
      <c r="F8819" s="159"/>
      <c r="G8819" s="160"/>
      <c r="H8819" s="159"/>
      <c r="I8819" s="159"/>
      <c r="K8819" s="161"/>
      <c r="S8819" s="157"/>
    </row>
    <row r="8820" spans="1:19" s="158" customFormat="1" x14ac:dyDescent="0.2">
      <c r="A8820" s="157"/>
      <c r="E8820" s="159"/>
      <c r="F8820" s="159"/>
      <c r="G8820" s="160"/>
      <c r="H8820" s="159"/>
      <c r="I8820" s="159"/>
      <c r="K8820" s="161"/>
      <c r="S8820" s="157"/>
    </row>
    <row r="8821" spans="1:19" s="158" customFormat="1" x14ac:dyDescent="0.2">
      <c r="A8821" s="157"/>
      <c r="E8821" s="159"/>
      <c r="F8821" s="159"/>
      <c r="G8821" s="160"/>
      <c r="H8821" s="159"/>
      <c r="I8821" s="159"/>
      <c r="K8821" s="161"/>
      <c r="S8821" s="157"/>
    </row>
    <row r="8822" spans="1:19" s="158" customFormat="1" x14ac:dyDescent="0.2">
      <c r="A8822" s="157"/>
      <c r="E8822" s="159"/>
      <c r="F8822" s="159"/>
      <c r="G8822" s="160"/>
      <c r="H8822" s="159"/>
      <c r="I8822" s="159"/>
      <c r="K8822" s="161"/>
      <c r="S8822" s="157"/>
    </row>
    <row r="8823" spans="1:19" s="158" customFormat="1" x14ac:dyDescent="0.2">
      <c r="A8823" s="157"/>
      <c r="E8823" s="159"/>
      <c r="F8823" s="159"/>
      <c r="G8823" s="160"/>
      <c r="H8823" s="159"/>
      <c r="I8823" s="159"/>
      <c r="K8823" s="161"/>
      <c r="S8823" s="157"/>
    </row>
    <row r="8824" spans="1:19" s="158" customFormat="1" x14ac:dyDescent="0.2">
      <c r="A8824" s="157"/>
      <c r="E8824" s="159"/>
      <c r="F8824" s="159"/>
      <c r="G8824" s="160"/>
      <c r="H8824" s="159"/>
      <c r="I8824" s="159"/>
      <c r="K8824" s="161"/>
      <c r="S8824" s="157"/>
    </row>
    <row r="8825" spans="1:19" s="158" customFormat="1" x14ac:dyDescent="0.2">
      <c r="A8825" s="157"/>
      <c r="E8825" s="159"/>
      <c r="F8825" s="159"/>
      <c r="G8825" s="160"/>
      <c r="H8825" s="159"/>
      <c r="I8825" s="159"/>
      <c r="K8825" s="161"/>
      <c r="S8825" s="157"/>
    </row>
    <row r="8826" spans="1:19" s="158" customFormat="1" x14ac:dyDescent="0.2">
      <c r="A8826" s="157"/>
      <c r="E8826" s="159"/>
      <c r="F8826" s="159"/>
      <c r="G8826" s="160"/>
      <c r="H8826" s="159"/>
      <c r="I8826" s="159"/>
      <c r="K8826" s="161"/>
      <c r="S8826" s="157"/>
    </row>
    <row r="8827" spans="1:19" s="158" customFormat="1" x14ac:dyDescent="0.2">
      <c r="A8827" s="157"/>
      <c r="E8827" s="159"/>
      <c r="F8827" s="159"/>
      <c r="G8827" s="160"/>
      <c r="H8827" s="159"/>
      <c r="I8827" s="159"/>
      <c r="K8827" s="161"/>
      <c r="S8827" s="157"/>
    </row>
    <row r="8828" spans="1:19" s="158" customFormat="1" x14ac:dyDescent="0.2">
      <c r="A8828" s="157"/>
      <c r="E8828" s="159"/>
      <c r="F8828" s="159"/>
      <c r="G8828" s="160"/>
      <c r="H8828" s="159"/>
      <c r="I8828" s="159"/>
      <c r="K8828" s="161"/>
      <c r="S8828" s="157"/>
    </row>
    <row r="8829" spans="1:19" s="158" customFormat="1" x14ac:dyDescent="0.2">
      <c r="A8829" s="157"/>
      <c r="E8829" s="159"/>
      <c r="F8829" s="159"/>
      <c r="G8829" s="160"/>
      <c r="H8829" s="159"/>
      <c r="I8829" s="159"/>
      <c r="K8829" s="161"/>
      <c r="S8829" s="157"/>
    </row>
    <row r="8830" spans="1:19" s="158" customFormat="1" x14ac:dyDescent="0.2">
      <c r="A8830" s="157"/>
      <c r="E8830" s="159"/>
      <c r="F8830" s="159"/>
      <c r="G8830" s="160"/>
      <c r="H8830" s="159"/>
      <c r="I8830" s="159"/>
      <c r="K8830" s="161"/>
      <c r="S8830" s="157"/>
    </row>
    <row r="8831" spans="1:19" s="158" customFormat="1" x14ac:dyDescent="0.2">
      <c r="A8831" s="157"/>
      <c r="E8831" s="159"/>
      <c r="F8831" s="159"/>
      <c r="G8831" s="160"/>
      <c r="H8831" s="159"/>
      <c r="I8831" s="159"/>
      <c r="K8831" s="161"/>
      <c r="S8831" s="157"/>
    </row>
    <row r="8832" spans="1:19" s="158" customFormat="1" x14ac:dyDescent="0.2">
      <c r="A8832" s="157"/>
      <c r="E8832" s="159"/>
      <c r="F8832" s="159"/>
      <c r="G8832" s="160"/>
      <c r="H8832" s="159"/>
      <c r="I8832" s="159"/>
      <c r="K8832" s="161"/>
      <c r="S8832" s="157"/>
    </row>
    <row r="8833" spans="1:19" s="158" customFormat="1" x14ac:dyDescent="0.2">
      <c r="A8833" s="157"/>
      <c r="E8833" s="159"/>
      <c r="F8833" s="159"/>
      <c r="G8833" s="160"/>
      <c r="H8833" s="159"/>
      <c r="I8833" s="159"/>
      <c r="K8833" s="161"/>
      <c r="S8833" s="157"/>
    </row>
    <row r="8834" spans="1:19" s="158" customFormat="1" x14ac:dyDescent="0.2">
      <c r="A8834" s="157"/>
      <c r="E8834" s="159"/>
      <c r="F8834" s="159"/>
      <c r="G8834" s="160"/>
      <c r="H8834" s="159"/>
      <c r="I8834" s="159"/>
      <c r="K8834" s="161"/>
      <c r="S8834" s="157"/>
    </row>
    <row r="8835" spans="1:19" s="158" customFormat="1" x14ac:dyDescent="0.2">
      <c r="A8835" s="157"/>
      <c r="E8835" s="159"/>
      <c r="F8835" s="159"/>
      <c r="G8835" s="160"/>
      <c r="H8835" s="159"/>
      <c r="I8835" s="159"/>
      <c r="K8835" s="161"/>
      <c r="S8835" s="157"/>
    </row>
    <row r="8836" spans="1:19" s="158" customFormat="1" x14ac:dyDescent="0.2">
      <c r="A8836" s="157"/>
      <c r="E8836" s="159"/>
      <c r="F8836" s="159"/>
      <c r="G8836" s="160"/>
      <c r="H8836" s="159"/>
      <c r="I8836" s="159"/>
      <c r="K8836" s="161"/>
      <c r="S8836" s="157"/>
    </row>
    <row r="8837" spans="1:19" s="158" customFormat="1" x14ac:dyDescent="0.2">
      <c r="A8837" s="157"/>
      <c r="E8837" s="159"/>
      <c r="F8837" s="159"/>
      <c r="G8837" s="160"/>
      <c r="H8837" s="159"/>
      <c r="I8837" s="159"/>
      <c r="K8837" s="161"/>
      <c r="S8837" s="157"/>
    </row>
    <row r="8838" spans="1:19" s="158" customFormat="1" x14ac:dyDescent="0.2">
      <c r="A8838" s="157"/>
      <c r="E8838" s="159"/>
      <c r="F8838" s="159"/>
      <c r="G8838" s="160"/>
      <c r="H8838" s="159"/>
      <c r="I8838" s="159"/>
      <c r="K8838" s="161"/>
      <c r="S8838" s="157"/>
    </row>
    <row r="8839" spans="1:19" s="158" customFormat="1" x14ac:dyDescent="0.2">
      <c r="A8839" s="157"/>
      <c r="E8839" s="159"/>
      <c r="F8839" s="159"/>
      <c r="G8839" s="160"/>
      <c r="H8839" s="159"/>
      <c r="I8839" s="159"/>
      <c r="K8839" s="161"/>
      <c r="S8839" s="157"/>
    </row>
    <row r="8840" spans="1:19" s="158" customFormat="1" x14ac:dyDescent="0.2">
      <c r="A8840" s="157"/>
      <c r="E8840" s="159"/>
      <c r="F8840" s="159"/>
      <c r="G8840" s="160"/>
      <c r="H8840" s="159"/>
      <c r="I8840" s="159"/>
      <c r="K8840" s="161"/>
      <c r="S8840" s="157"/>
    </row>
    <row r="8841" spans="1:19" s="158" customFormat="1" x14ac:dyDescent="0.2">
      <c r="A8841" s="157"/>
      <c r="E8841" s="159"/>
      <c r="F8841" s="159"/>
      <c r="G8841" s="160"/>
      <c r="H8841" s="159"/>
      <c r="I8841" s="159"/>
      <c r="K8841" s="161"/>
      <c r="S8841" s="157"/>
    </row>
    <row r="8842" spans="1:19" s="158" customFormat="1" x14ac:dyDescent="0.2">
      <c r="A8842" s="157"/>
      <c r="E8842" s="159"/>
      <c r="F8842" s="159"/>
      <c r="G8842" s="160"/>
      <c r="H8842" s="159"/>
      <c r="I8842" s="159"/>
      <c r="K8842" s="161"/>
      <c r="S8842" s="157"/>
    </row>
    <row r="8843" spans="1:19" s="158" customFormat="1" x14ac:dyDescent="0.2">
      <c r="A8843" s="157"/>
      <c r="E8843" s="159"/>
      <c r="F8843" s="159"/>
      <c r="G8843" s="160"/>
      <c r="H8843" s="159"/>
      <c r="I8843" s="159"/>
      <c r="K8843" s="161"/>
      <c r="S8843" s="157"/>
    </row>
    <row r="8844" spans="1:19" s="158" customFormat="1" x14ac:dyDescent="0.2">
      <c r="A8844" s="157"/>
      <c r="E8844" s="159"/>
      <c r="F8844" s="159"/>
      <c r="G8844" s="160"/>
      <c r="H8844" s="159"/>
      <c r="I8844" s="159"/>
      <c r="K8844" s="161"/>
      <c r="S8844" s="157"/>
    </row>
    <row r="8845" spans="1:19" s="158" customFormat="1" x14ac:dyDescent="0.2">
      <c r="A8845" s="157"/>
      <c r="E8845" s="159"/>
      <c r="F8845" s="159"/>
      <c r="G8845" s="160"/>
      <c r="H8845" s="159"/>
      <c r="I8845" s="159"/>
      <c r="K8845" s="161"/>
      <c r="S8845" s="157"/>
    </row>
    <row r="8846" spans="1:19" s="158" customFormat="1" x14ac:dyDescent="0.2">
      <c r="A8846" s="157"/>
      <c r="E8846" s="159"/>
      <c r="F8846" s="159"/>
      <c r="G8846" s="160"/>
      <c r="H8846" s="159"/>
      <c r="I8846" s="159"/>
      <c r="K8846" s="161"/>
      <c r="S8846" s="157"/>
    </row>
    <row r="8847" spans="1:19" s="158" customFormat="1" x14ac:dyDescent="0.2">
      <c r="A8847" s="157"/>
      <c r="E8847" s="159"/>
      <c r="F8847" s="159"/>
      <c r="G8847" s="160"/>
      <c r="H8847" s="159"/>
      <c r="I8847" s="159"/>
      <c r="K8847" s="161"/>
      <c r="S8847" s="157"/>
    </row>
    <row r="8848" spans="1:19" s="158" customFormat="1" x14ac:dyDescent="0.2">
      <c r="A8848" s="157"/>
      <c r="E8848" s="159"/>
      <c r="F8848" s="159"/>
      <c r="G8848" s="160"/>
      <c r="H8848" s="159"/>
      <c r="I8848" s="159"/>
      <c r="K8848" s="161"/>
      <c r="S8848" s="157"/>
    </row>
    <row r="8849" spans="1:19" s="158" customFormat="1" x14ac:dyDescent="0.2">
      <c r="A8849" s="157"/>
      <c r="E8849" s="159"/>
      <c r="F8849" s="159"/>
      <c r="G8849" s="160"/>
      <c r="H8849" s="159"/>
      <c r="I8849" s="159"/>
      <c r="K8849" s="161"/>
      <c r="S8849" s="157"/>
    </row>
    <row r="8850" spans="1:19" s="158" customFormat="1" x14ac:dyDescent="0.2">
      <c r="A8850" s="157"/>
      <c r="E8850" s="159"/>
      <c r="F8850" s="159"/>
      <c r="G8850" s="160"/>
      <c r="H8850" s="159"/>
      <c r="I8850" s="159"/>
      <c r="K8850" s="161"/>
      <c r="S8850" s="157"/>
    </row>
    <row r="8851" spans="1:19" s="158" customFormat="1" x14ac:dyDescent="0.2">
      <c r="A8851" s="157"/>
      <c r="E8851" s="159"/>
      <c r="F8851" s="159"/>
      <c r="G8851" s="160"/>
      <c r="H8851" s="159"/>
      <c r="I8851" s="159"/>
      <c r="K8851" s="161"/>
      <c r="S8851" s="157"/>
    </row>
    <row r="8852" spans="1:19" s="158" customFormat="1" x14ac:dyDescent="0.2">
      <c r="A8852" s="157"/>
      <c r="E8852" s="159"/>
      <c r="F8852" s="159"/>
      <c r="G8852" s="160"/>
      <c r="H8852" s="159"/>
      <c r="I8852" s="159"/>
      <c r="K8852" s="161"/>
      <c r="S8852" s="157"/>
    </row>
    <row r="8853" spans="1:19" s="158" customFormat="1" x14ac:dyDescent="0.2">
      <c r="A8853" s="157"/>
      <c r="E8853" s="159"/>
      <c r="F8853" s="159"/>
      <c r="G8853" s="160"/>
      <c r="H8853" s="159"/>
      <c r="I8853" s="159"/>
      <c r="K8853" s="161"/>
      <c r="S8853" s="157"/>
    </row>
    <row r="8854" spans="1:19" s="158" customFormat="1" x14ac:dyDescent="0.2">
      <c r="A8854" s="157"/>
      <c r="E8854" s="159"/>
      <c r="F8854" s="159"/>
      <c r="G8854" s="160"/>
      <c r="H8854" s="159"/>
      <c r="I8854" s="159"/>
      <c r="K8854" s="161"/>
      <c r="S8854" s="157"/>
    </row>
    <row r="8855" spans="1:19" s="158" customFormat="1" x14ac:dyDescent="0.2">
      <c r="A8855" s="157"/>
      <c r="E8855" s="159"/>
      <c r="F8855" s="159"/>
      <c r="G8855" s="160"/>
      <c r="H8855" s="159"/>
      <c r="I8855" s="159"/>
      <c r="K8855" s="161"/>
      <c r="S8855" s="157"/>
    </row>
    <row r="8856" spans="1:19" s="158" customFormat="1" x14ac:dyDescent="0.2">
      <c r="A8856" s="157"/>
      <c r="E8856" s="159"/>
      <c r="F8856" s="159"/>
      <c r="G8856" s="160"/>
      <c r="H8856" s="159"/>
      <c r="I8856" s="159"/>
      <c r="K8856" s="161"/>
      <c r="S8856" s="157"/>
    </row>
    <row r="8857" spans="1:19" s="158" customFormat="1" x14ac:dyDescent="0.2">
      <c r="A8857" s="157"/>
      <c r="E8857" s="159"/>
      <c r="F8857" s="159"/>
      <c r="G8857" s="160"/>
      <c r="H8857" s="159"/>
      <c r="I8857" s="159"/>
      <c r="K8857" s="161"/>
      <c r="S8857" s="157"/>
    </row>
    <row r="8858" spans="1:19" s="158" customFormat="1" x14ac:dyDescent="0.2">
      <c r="A8858" s="157"/>
      <c r="E8858" s="159"/>
      <c r="F8858" s="159"/>
      <c r="G8858" s="160"/>
      <c r="H8858" s="159"/>
      <c r="I8858" s="159"/>
      <c r="K8858" s="161"/>
      <c r="S8858" s="157"/>
    </row>
    <row r="8859" spans="1:19" s="158" customFormat="1" x14ac:dyDescent="0.2">
      <c r="A8859" s="157"/>
      <c r="E8859" s="159"/>
      <c r="F8859" s="159"/>
      <c r="G8859" s="160"/>
      <c r="H8859" s="159"/>
      <c r="I8859" s="159"/>
      <c r="K8859" s="161"/>
      <c r="S8859" s="157"/>
    </row>
    <row r="8860" spans="1:19" s="158" customFormat="1" x14ac:dyDescent="0.2">
      <c r="A8860" s="157"/>
      <c r="E8860" s="159"/>
      <c r="F8860" s="159"/>
      <c r="G8860" s="160"/>
      <c r="H8860" s="159"/>
      <c r="I8860" s="159"/>
      <c r="K8860" s="161"/>
      <c r="S8860" s="157"/>
    </row>
    <row r="8861" spans="1:19" s="158" customFormat="1" x14ac:dyDescent="0.2">
      <c r="A8861" s="157"/>
      <c r="E8861" s="159"/>
      <c r="F8861" s="159"/>
      <c r="G8861" s="160"/>
      <c r="H8861" s="159"/>
      <c r="I8861" s="159"/>
      <c r="K8861" s="161"/>
      <c r="S8861" s="157"/>
    </row>
    <row r="8862" spans="1:19" s="158" customFormat="1" x14ac:dyDescent="0.2">
      <c r="A8862" s="157"/>
      <c r="E8862" s="159"/>
      <c r="F8862" s="159"/>
      <c r="G8862" s="160"/>
      <c r="H8862" s="159"/>
      <c r="I8862" s="159"/>
      <c r="K8862" s="161"/>
      <c r="S8862" s="157"/>
    </row>
    <row r="8863" spans="1:19" s="158" customFormat="1" x14ac:dyDescent="0.2">
      <c r="A8863" s="157"/>
      <c r="E8863" s="159"/>
      <c r="F8863" s="159"/>
      <c r="G8863" s="160"/>
      <c r="H8863" s="159"/>
      <c r="I8863" s="159"/>
      <c r="K8863" s="161"/>
      <c r="S8863" s="157"/>
    </row>
    <row r="8864" spans="1:19" s="158" customFormat="1" x14ac:dyDescent="0.2">
      <c r="A8864" s="157"/>
      <c r="E8864" s="159"/>
      <c r="F8864" s="159"/>
      <c r="G8864" s="160"/>
      <c r="H8864" s="159"/>
      <c r="I8864" s="159"/>
      <c r="K8864" s="161"/>
      <c r="S8864" s="157"/>
    </row>
    <row r="8865" spans="1:19" s="158" customFormat="1" x14ac:dyDescent="0.2">
      <c r="A8865" s="157"/>
      <c r="E8865" s="159"/>
      <c r="F8865" s="159"/>
      <c r="G8865" s="160"/>
      <c r="H8865" s="159"/>
      <c r="I8865" s="159"/>
      <c r="K8865" s="161"/>
      <c r="S8865" s="157"/>
    </row>
    <row r="8866" spans="1:19" s="158" customFormat="1" x14ac:dyDescent="0.2">
      <c r="A8866" s="157"/>
      <c r="E8866" s="159"/>
      <c r="F8866" s="159"/>
      <c r="G8866" s="160"/>
      <c r="H8866" s="159"/>
      <c r="I8866" s="159"/>
      <c r="K8866" s="161"/>
      <c r="S8866" s="157"/>
    </row>
    <row r="8867" spans="1:19" s="158" customFormat="1" x14ac:dyDescent="0.2">
      <c r="A8867" s="157"/>
      <c r="E8867" s="159"/>
      <c r="F8867" s="159"/>
      <c r="G8867" s="160"/>
      <c r="H8867" s="159"/>
      <c r="I8867" s="159"/>
      <c r="K8867" s="161"/>
      <c r="S8867" s="157"/>
    </row>
    <row r="8868" spans="1:19" s="158" customFormat="1" x14ac:dyDescent="0.2">
      <c r="A8868" s="157"/>
      <c r="E8868" s="159"/>
      <c r="F8868" s="159"/>
      <c r="G8868" s="160"/>
      <c r="H8868" s="159"/>
      <c r="I8868" s="159"/>
      <c r="K8868" s="161"/>
      <c r="S8868" s="157"/>
    </row>
    <row r="8869" spans="1:19" s="158" customFormat="1" x14ac:dyDescent="0.2">
      <c r="A8869" s="157"/>
      <c r="E8869" s="159"/>
      <c r="F8869" s="159"/>
      <c r="G8869" s="160"/>
      <c r="H8869" s="159"/>
      <c r="I8869" s="159"/>
      <c r="K8869" s="161"/>
      <c r="S8869" s="157"/>
    </row>
    <row r="8870" spans="1:19" s="158" customFormat="1" x14ac:dyDescent="0.2">
      <c r="A8870" s="157"/>
      <c r="E8870" s="159"/>
      <c r="F8870" s="159"/>
      <c r="G8870" s="160"/>
      <c r="H8870" s="159"/>
      <c r="I8870" s="159"/>
      <c r="K8870" s="161"/>
      <c r="S8870" s="157"/>
    </row>
    <row r="8871" spans="1:19" s="158" customFormat="1" x14ac:dyDescent="0.2">
      <c r="A8871" s="157"/>
      <c r="E8871" s="159"/>
      <c r="F8871" s="159"/>
      <c r="G8871" s="160"/>
      <c r="H8871" s="159"/>
      <c r="I8871" s="159"/>
      <c r="K8871" s="161"/>
      <c r="S8871" s="157"/>
    </row>
    <row r="8872" spans="1:19" s="158" customFormat="1" x14ac:dyDescent="0.2">
      <c r="A8872" s="157"/>
      <c r="E8872" s="159"/>
      <c r="F8872" s="159"/>
      <c r="G8872" s="160"/>
      <c r="H8872" s="159"/>
      <c r="I8872" s="159"/>
      <c r="K8872" s="161"/>
      <c r="S8872" s="157"/>
    </row>
    <row r="8873" spans="1:19" s="158" customFormat="1" x14ac:dyDescent="0.2">
      <c r="A8873" s="157"/>
      <c r="E8873" s="159"/>
      <c r="F8873" s="159"/>
      <c r="G8873" s="160"/>
      <c r="H8873" s="159"/>
      <c r="I8873" s="159"/>
      <c r="K8873" s="161"/>
      <c r="S8873" s="157"/>
    </row>
    <row r="8874" spans="1:19" s="158" customFormat="1" x14ac:dyDescent="0.2">
      <c r="A8874" s="157"/>
      <c r="E8874" s="159"/>
      <c r="F8874" s="159"/>
      <c r="G8874" s="160"/>
      <c r="H8874" s="159"/>
      <c r="I8874" s="159"/>
      <c r="K8874" s="161"/>
      <c r="S8874" s="157"/>
    </row>
    <row r="8875" spans="1:19" s="158" customFormat="1" x14ac:dyDescent="0.2">
      <c r="A8875" s="157"/>
      <c r="E8875" s="159"/>
      <c r="F8875" s="159"/>
      <c r="G8875" s="160"/>
      <c r="H8875" s="159"/>
      <c r="I8875" s="159"/>
      <c r="K8875" s="161"/>
      <c r="S8875" s="157"/>
    </row>
    <row r="8876" spans="1:19" s="158" customFormat="1" x14ac:dyDescent="0.2">
      <c r="A8876" s="157"/>
      <c r="E8876" s="159"/>
      <c r="F8876" s="159"/>
      <c r="G8876" s="160"/>
      <c r="H8876" s="159"/>
      <c r="I8876" s="159"/>
      <c r="K8876" s="161"/>
      <c r="S8876" s="157"/>
    </row>
    <row r="8877" spans="1:19" s="158" customFormat="1" x14ac:dyDescent="0.2">
      <c r="A8877" s="157"/>
      <c r="E8877" s="159"/>
      <c r="F8877" s="159"/>
      <c r="G8877" s="160"/>
      <c r="H8877" s="159"/>
      <c r="I8877" s="159"/>
      <c r="K8877" s="161"/>
      <c r="S8877" s="157"/>
    </row>
    <row r="8878" spans="1:19" s="158" customFormat="1" x14ac:dyDescent="0.2">
      <c r="A8878" s="157"/>
      <c r="E8878" s="159"/>
      <c r="F8878" s="159"/>
      <c r="G8878" s="160"/>
      <c r="H8878" s="159"/>
      <c r="I8878" s="159"/>
      <c r="K8878" s="161"/>
      <c r="S8878" s="157"/>
    </row>
    <row r="8879" spans="1:19" s="158" customFormat="1" x14ac:dyDescent="0.2">
      <c r="A8879" s="157"/>
      <c r="E8879" s="159"/>
      <c r="F8879" s="159"/>
      <c r="G8879" s="160"/>
      <c r="H8879" s="159"/>
      <c r="I8879" s="159"/>
      <c r="K8879" s="161"/>
      <c r="S8879" s="157"/>
    </row>
    <row r="8880" spans="1:19" s="158" customFormat="1" x14ac:dyDescent="0.2">
      <c r="A8880" s="157"/>
      <c r="E8880" s="159"/>
      <c r="F8880" s="159"/>
      <c r="G8880" s="160"/>
      <c r="H8880" s="159"/>
      <c r="I8880" s="159"/>
      <c r="K8880" s="161"/>
      <c r="S8880" s="157"/>
    </row>
    <row r="8881" spans="1:19" s="158" customFormat="1" x14ac:dyDescent="0.2">
      <c r="A8881" s="157"/>
      <c r="E8881" s="159"/>
      <c r="F8881" s="159"/>
      <c r="G8881" s="160"/>
      <c r="H8881" s="159"/>
      <c r="I8881" s="159"/>
      <c r="K8881" s="161"/>
      <c r="S8881" s="157"/>
    </row>
    <row r="8882" spans="1:19" s="158" customFormat="1" x14ac:dyDescent="0.2">
      <c r="A8882" s="157"/>
      <c r="E8882" s="159"/>
      <c r="F8882" s="159"/>
      <c r="G8882" s="160"/>
      <c r="H8882" s="159"/>
      <c r="I8882" s="159"/>
      <c r="K8882" s="161"/>
      <c r="S8882" s="157"/>
    </row>
    <row r="8883" spans="1:19" s="158" customFormat="1" x14ac:dyDescent="0.2">
      <c r="A8883" s="157"/>
      <c r="E8883" s="159"/>
      <c r="F8883" s="159"/>
      <c r="G8883" s="160"/>
      <c r="H8883" s="159"/>
      <c r="I8883" s="159"/>
      <c r="K8883" s="161"/>
      <c r="S8883" s="157"/>
    </row>
    <row r="8884" spans="1:19" s="158" customFormat="1" x14ac:dyDescent="0.2">
      <c r="A8884" s="157"/>
      <c r="E8884" s="159"/>
      <c r="F8884" s="159"/>
      <c r="G8884" s="160"/>
      <c r="H8884" s="159"/>
      <c r="I8884" s="159"/>
      <c r="K8884" s="161"/>
      <c r="S8884" s="157"/>
    </row>
    <row r="8885" spans="1:19" s="158" customFormat="1" x14ac:dyDescent="0.2">
      <c r="A8885" s="157"/>
      <c r="E8885" s="159"/>
      <c r="F8885" s="159"/>
      <c r="G8885" s="160"/>
      <c r="H8885" s="159"/>
      <c r="I8885" s="159"/>
      <c r="K8885" s="161"/>
      <c r="S8885" s="157"/>
    </row>
    <row r="8886" spans="1:19" s="158" customFormat="1" x14ac:dyDescent="0.2">
      <c r="A8886" s="157"/>
      <c r="E8886" s="159"/>
      <c r="F8886" s="159"/>
      <c r="G8886" s="160"/>
      <c r="H8886" s="159"/>
      <c r="I8886" s="159"/>
      <c r="K8886" s="161"/>
      <c r="S8886" s="157"/>
    </row>
    <row r="8887" spans="1:19" s="158" customFormat="1" x14ac:dyDescent="0.2">
      <c r="A8887" s="157"/>
      <c r="E8887" s="159"/>
      <c r="F8887" s="159"/>
      <c r="G8887" s="160"/>
      <c r="H8887" s="159"/>
      <c r="I8887" s="159"/>
      <c r="K8887" s="161"/>
      <c r="S8887" s="157"/>
    </row>
    <row r="8888" spans="1:19" s="158" customFormat="1" x14ac:dyDescent="0.2">
      <c r="A8888" s="157"/>
      <c r="E8888" s="159"/>
      <c r="F8888" s="159"/>
      <c r="G8888" s="160"/>
      <c r="H8888" s="159"/>
      <c r="I8888" s="159"/>
      <c r="K8888" s="161"/>
      <c r="S8888" s="157"/>
    </row>
    <row r="8889" spans="1:19" s="158" customFormat="1" x14ac:dyDescent="0.2">
      <c r="A8889" s="157"/>
      <c r="E8889" s="159"/>
      <c r="F8889" s="159"/>
      <c r="G8889" s="160"/>
      <c r="H8889" s="159"/>
      <c r="I8889" s="159"/>
      <c r="K8889" s="161"/>
      <c r="S8889" s="157"/>
    </row>
    <row r="8890" spans="1:19" s="158" customFormat="1" x14ac:dyDescent="0.2">
      <c r="A8890" s="157"/>
      <c r="E8890" s="159"/>
      <c r="F8890" s="159"/>
      <c r="G8890" s="160"/>
      <c r="H8890" s="159"/>
      <c r="I8890" s="159"/>
      <c r="K8890" s="161"/>
      <c r="S8890" s="157"/>
    </row>
    <row r="8891" spans="1:19" s="158" customFormat="1" x14ac:dyDescent="0.2">
      <c r="A8891" s="157"/>
      <c r="E8891" s="159"/>
      <c r="F8891" s="159"/>
      <c r="G8891" s="160"/>
      <c r="H8891" s="159"/>
      <c r="I8891" s="159"/>
      <c r="K8891" s="161"/>
      <c r="S8891" s="157"/>
    </row>
    <row r="8892" spans="1:19" s="158" customFormat="1" x14ac:dyDescent="0.2">
      <c r="A8892" s="157"/>
      <c r="E8892" s="159"/>
      <c r="F8892" s="159"/>
      <c r="G8892" s="160"/>
      <c r="H8892" s="159"/>
      <c r="I8892" s="159"/>
      <c r="K8892" s="161"/>
      <c r="S8892" s="157"/>
    </row>
    <row r="8893" spans="1:19" s="158" customFormat="1" x14ac:dyDescent="0.2">
      <c r="A8893" s="157"/>
      <c r="E8893" s="159"/>
      <c r="F8893" s="159"/>
      <c r="G8893" s="160"/>
      <c r="H8893" s="159"/>
      <c r="I8893" s="159"/>
      <c r="K8893" s="161"/>
      <c r="S8893" s="157"/>
    </row>
    <row r="8894" spans="1:19" s="158" customFormat="1" x14ac:dyDescent="0.2">
      <c r="A8894" s="157"/>
      <c r="E8894" s="159"/>
      <c r="F8894" s="159"/>
      <c r="G8894" s="160"/>
      <c r="H8894" s="159"/>
      <c r="I8894" s="159"/>
      <c r="K8894" s="161"/>
      <c r="S8894" s="157"/>
    </row>
    <row r="8895" spans="1:19" s="158" customFormat="1" x14ac:dyDescent="0.2">
      <c r="A8895" s="157"/>
      <c r="E8895" s="159"/>
      <c r="F8895" s="159"/>
      <c r="G8895" s="160"/>
      <c r="H8895" s="159"/>
      <c r="I8895" s="159"/>
      <c r="K8895" s="161"/>
      <c r="S8895" s="157"/>
    </row>
    <row r="8896" spans="1:19" s="158" customFormat="1" x14ac:dyDescent="0.2">
      <c r="A8896" s="157"/>
      <c r="E8896" s="159"/>
      <c r="F8896" s="159"/>
      <c r="G8896" s="160"/>
      <c r="H8896" s="159"/>
      <c r="I8896" s="159"/>
      <c r="K8896" s="161"/>
      <c r="S8896" s="157"/>
    </row>
    <row r="8897" spans="1:19" s="158" customFormat="1" x14ac:dyDescent="0.2">
      <c r="A8897" s="157"/>
      <c r="E8897" s="159"/>
      <c r="F8897" s="159"/>
      <c r="G8897" s="160"/>
      <c r="H8897" s="159"/>
      <c r="I8897" s="159"/>
      <c r="K8897" s="161"/>
      <c r="S8897" s="157"/>
    </row>
    <row r="8898" spans="1:19" s="158" customFormat="1" x14ac:dyDescent="0.2">
      <c r="A8898" s="157"/>
      <c r="E8898" s="159"/>
      <c r="F8898" s="159"/>
      <c r="G8898" s="160"/>
      <c r="H8898" s="159"/>
      <c r="I8898" s="159"/>
      <c r="K8898" s="161"/>
      <c r="S8898" s="157"/>
    </row>
    <row r="8899" spans="1:19" s="158" customFormat="1" x14ac:dyDescent="0.2">
      <c r="A8899" s="157"/>
      <c r="E8899" s="159"/>
      <c r="F8899" s="159"/>
      <c r="G8899" s="160"/>
      <c r="H8899" s="159"/>
      <c r="I8899" s="159"/>
      <c r="K8899" s="161"/>
      <c r="S8899" s="157"/>
    </row>
    <row r="8900" spans="1:19" s="158" customFormat="1" x14ac:dyDescent="0.2">
      <c r="A8900" s="157"/>
      <c r="E8900" s="159"/>
      <c r="F8900" s="159"/>
      <c r="G8900" s="160"/>
      <c r="H8900" s="159"/>
      <c r="I8900" s="159"/>
      <c r="K8900" s="161"/>
      <c r="S8900" s="157"/>
    </row>
    <row r="8901" spans="1:19" s="158" customFormat="1" x14ac:dyDescent="0.2">
      <c r="A8901" s="157"/>
      <c r="E8901" s="159"/>
      <c r="F8901" s="159"/>
      <c r="G8901" s="160"/>
      <c r="H8901" s="159"/>
      <c r="I8901" s="159"/>
      <c r="K8901" s="161"/>
      <c r="S8901" s="157"/>
    </row>
    <row r="8902" spans="1:19" s="158" customFormat="1" x14ac:dyDescent="0.2">
      <c r="A8902" s="157"/>
      <c r="E8902" s="159"/>
      <c r="F8902" s="159"/>
      <c r="G8902" s="160"/>
      <c r="H8902" s="159"/>
      <c r="I8902" s="159"/>
      <c r="K8902" s="161"/>
      <c r="S8902" s="157"/>
    </row>
    <row r="8903" spans="1:19" s="158" customFormat="1" x14ac:dyDescent="0.2">
      <c r="A8903" s="157"/>
      <c r="E8903" s="159"/>
      <c r="F8903" s="159"/>
      <c r="G8903" s="160"/>
      <c r="H8903" s="159"/>
      <c r="I8903" s="159"/>
      <c r="K8903" s="161"/>
      <c r="S8903" s="157"/>
    </row>
    <row r="8904" spans="1:19" s="158" customFormat="1" x14ac:dyDescent="0.2">
      <c r="A8904" s="157"/>
      <c r="E8904" s="159"/>
      <c r="F8904" s="159"/>
      <c r="G8904" s="160"/>
      <c r="H8904" s="159"/>
      <c r="I8904" s="159"/>
      <c r="K8904" s="161"/>
      <c r="S8904" s="157"/>
    </row>
    <row r="8905" spans="1:19" s="158" customFormat="1" x14ac:dyDescent="0.2">
      <c r="A8905" s="157"/>
      <c r="E8905" s="159"/>
      <c r="F8905" s="159"/>
      <c r="G8905" s="160"/>
      <c r="H8905" s="159"/>
      <c r="I8905" s="159"/>
      <c r="K8905" s="161"/>
      <c r="S8905" s="157"/>
    </row>
    <row r="8906" spans="1:19" s="158" customFormat="1" x14ac:dyDescent="0.2">
      <c r="A8906" s="157"/>
      <c r="E8906" s="159"/>
      <c r="F8906" s="159"/>
      <c r="G8906" s="160"/>
      <c r="H8906" s="159"/>
      <c r="I8906" s="159"/>
      <c r="K8906" s="161"/>
      <c r="S8906" s="157"/>
    </row>
    <row r="8907" spans="1:19" s="158" customFormat="1" x14ac:dyDescent="0.2">
      <c r="A8907" s="157"/>
      <c r="E8907" s="159"/>
      <c r="F8907" s="159"/>
      <c r="G8907" s="160"/>
      <c r="H8907" s="159"/>
      <c r="I8907" s="159"/>
      <c r="K8907" s="161"/>
      <c r="S8907" s="157"/>
    </row>
    <row r="8908" spans="1:19" s="158" customFormat="1" x14ac:dyDescent="0.2">
      <c r="A8908" s="157"/>
      <c r="E8908" s="159"/>
      <c r="F8908" s="159"/>
      <c r="G8908" s="160"/>
      <c r="H8908" s="159"/>
      <c r="I8908" s="159"/>
      <c r="K8908" s="161"/>
      <c r="S8908" s="157"/>
    </row>
    <row r="8909" spans="1:19" s="158" customFormat="1" x14ac:dyDescent="0.2">
      <c r="A8909" s="157"/>
      <c r="E8909" s="159"/>
      <c r="F8909" s="159"/>
      <c r="G8909" s="160"/>
      <c r="H8909" s="159"/>
      <c r="I8909" s="159"/>
      <c r="K8909" s="161"/>
      <c r="S8909" s="157"/>
    </row>
    <row r="8910" spans="1:19" s="158" customFormat="1" x14ac:dyDescent="0.2">
      <c r="A8910" s="157"/>
      <c r="E8910" s="159"/>
      <c r="F8910" s="159"/>
      <c r="G8910" s="160"/>
      <c r="H8910" s="159"/>
      <c r="I8910" s="159"/>
      <c r="K8910" s="161"/>
      <c r="S8910" s="157"/>
    </row>
    <row r="8911" spans="1:19" s="158" customFormat="1" x14ac:dyDescent="0.2">
      <c r="A8911" s="157"/>
      <c r="E8911" s="159"/>
      <c r="F8911" s="159"/>
      <c r="G8911" s="160"/>
      <c r="H8911" s="159"/>
      <c r="I8911" s="159"/>
      <c r="K8911" s="161"/>
      <c r="S8911" s="157"/>
    </row>
    <row r="8912" spans="1:19" s="158" customFormat="1" x14ac:dyDescent="0.2">
      <c r="A8912" s="157"/>
      <c r="E8912" s="159"/>
      <c r="F8912" s="159"/>
      <c r="G8912" s="160"/>
      <c r="H8912" s="159"/>
      <c r="I8912" s="159"/>
      <c r="K8912" s="161"/>
      <c r="S8912" s="157"/>
    </row>
    <row r="8913" spans="1:19" s="158" customFormat="1" x14ac:dyDescent="0.2">
      <c r="A8913" s="157"/>
      <c r="E8913" s="159"/>
      <c r="F8913" s="159"/>
      <c r="G8913" s="160"/>
      <c r="H8913" s="159"/>
      <c r="I8913" s="159"/>
      <c r="K8913" s="161"/>
      <c r="S8913" s="157"/>
    </row>
    <row r="8914" spans="1:19" s="158" customFormat="1" x14ac:dyDescent="0.2">
      <c r="A8914" s="157"/>
      <c r="E8914" s="159"/>
      <c r="F8914" s="159"/>
      <c r="G8914" s="160"/>
      <c r="H8914" s="159"/>
      <c r="I8914" s="159"/>
      <c r="K8914" s="161"/>
      <c r="S8914" s="157"/>
    </row>
    <row r="8915" spans="1:19" s="158" customFormat="1" x14ac:dyDescent="0.2">
      <c r="A8915" s="157"/>
      <c r="E8915" s="159"/>
      <c r="F8915" s="159"/>
      <c r="G8915" s="160"/>
      <c r="H8915" s="159"/>
      <c r="I8915" s="159"/>
      <c r="K8915" s="161"/>
      <c r="S8915" s="157"/>
    </row>
    <row r="8916" spans="1:19" s="158" customFormat="1" x14ac:dyDescent="0.2">
      <c r="A8916" s="157"/>
      <c r="E8916" s="159"/>
      <c r="F8916" s="159"/>
      <c r="G8916" s="160"/>
      <c r="H8916" s="159"/>
      <c r="I8916" s="159"/>
      <c r="K8916" s="161"/>
      <c r="S8916" s="157"/>
    </row>
    <row r="8917" spans="1:19" s="158" customFormat="1" x14ac:dyDescent="0.2">
      <c r="A8917" s="157"/>
      <c r="E8917" s="159"/>
      <c r="F8917" s="159"/>
      <c r="G8917" s="160"/>
      <c r="H8917" s="159"/>
      <c r="I8917" s="159"/>
      <c r="K8917" s="161"/>
      <c r="S8917" s="157"/>
    </row>
    <row r="8918" spans="1:19" s="158" customFormat="1" x14ac:dyDescent="0.2">
      <c r="A8918" s="157"/>
      <c r="E8918" s="159"/>
      <c r="F8918" s="159"/>
      <c r="G8918" s="160"/>
      <c r="H8918" s="159"/>
      <c r="I8918" s="159"/>
      <c r="K8918" s="161"/>
      <c r="S8918" s="157"/>
    </row>
    <row r="8919" spans="1:19" s="158" customFormat="1" x14ac:dyDescent="0.2">
      <c r="A8919" s="157"/>
      <c r="E8919" s="159"/>
      <c r="F8919" s="159"/>
      <c r="G8919" s="160"/>
      <c r="H8919" s="159"/>
      <c r="I8919" s="159"/>
      <c r="K8919" s="161"/>
      <c r="S8919" s="157"/>
    </row>
    <row r="8920" spans="1:19" s="158" customFormat="1" x14ac:dyDescent="0.2">
      <c r="A8920" s="157"/>
      <c r="E8920" s="159"/>
      <c r="F8920" s="159"/>
      <c r="G8920" s="160"/>
      <c r="H8920" s="159"/>
      <c r="I8920" s="159"/>
      <c r="K8920" s="161"/>
      <c r="S8920" s="157"/>
    </row>
    <row r="8921" spans="1:19" s="158" customFormat="1" x14ac:dyDescent="0.2">
      <c r="A8921" s="157"/>
      <c r="E8921" s="159"/>
      <c r="F8921" s="159"/>
      <c r="G8921" s="160"/>
      <c r="H8921" s="159"/>
      <c r="I8921" s="159"/>
      <c r="K8921" s="161"/>
      <c r="S8921" s="157"/>
    </row>
    <row r="8922" spans="1:19" s="158" customFormat="1" x14ac:dyDescent="0.2">
      <c r="A8922" s="157"/>
      <c r="E8922" s="159"/>
      <c r="F8922" s="159"/>
      <c r="G8922" s="160"/>
      <c r="H8922" s="159"/>
      <c r="I8922" s="159"/>
      <c r="K8922" s="161"/>
      <c r="S8922" s="157"/>
    </row>
    <row r="8923" spans="1:19" s="158" customFormat="1" x14ac:dyDescent="0.2">
      <c r="A8923" s="157"/>
      <c r="E8923" s="159"/>
      <c r="F8923" s="159"/>
      <c r="G8923" s="160"/>
      <c r="H8923" s="159"/>
      <c r="I8923" s="159"/>
      <c r="K8923" s="161"/>
      <c r="S8923" s="157"/>
    </row>
    <row r="8924" spans="1:19" s="158" customFormat="1" x14ac:dyDescent="0.2">
      <c r="A8924" s="157"/>
      <c r="E8924" s="159"/>
      <c r="F8924" s="159"/>
      <c r="G8924" s="160"/>
      <c r="H8924" s="159"/>
      <c r="I8924" s="159"/>
      <c r="K8924" s="161"/>
      <c r="S8924" s="157"/>
    </row>
    <row r="8925" spans="1:19" s="158" customFormat="1" x14ac:dyDescent="0.2">
      <c r="A8925" s="157"/>
      <c r="E8925" s="159"/>
      <c r="F8925" s="159"/>
      <c r="G8925" s="160"/>
      <c r="H8925" s="159"/>
      <c r="I8925" s="159"/>
      <c r="K8925" s="161"/>
      <c r="S8925" s="157"/>
    </row>
    <row r="8926" spans="1:19" s="158" customFormat="1" x14ac:dyDescent="0.2">
      <c r="A8926" s="157"/>
      <c r="E8926" s="159"/>
      <c r="F8926" s="159"/>
      <c r="G8926" s="160"/>
      <c r="H8926" s="159"/>
      <c r="I8926" s="159"/>
      <c r="K8926" s="161"/>
      <c r="S8926" s="157"/>
    </row>
    <row r="8927" spans="1:19" s="158" customFormat="1" x14ac:dyDescent="0.2">
      <c r="A8927" s="157"/>
      <c r="E8927" s="159"/>
      <c r="F8927" s="159"/>
      <c r="G8927" s="160"/>
      <c r="H8927" s="159"/>
      <c r="I8927" s="159"/>
      <c r="K8927" s="161"/>
      <c r="S8927" s="157"/>
    </row>
    <row r="8928" spans="1:19" s="158" customFormat="1" x14ac:dyDescent="0.2">
      <c r="A8928" s="157"/>
      <c r="E8928" s="159"/>
      <c r="F8928" s="159"/>
      <c r="G8928" s="160"/>
      <c r="H8928" s="159"/>
      <c r="I8928" s="159"/>
      <c r="K8928" s="161"/>
      <c r="S8928" s="157"/>
    </row>
    <row r="8929" spans="1:19" s="158" customFormat="1" x14ac:dyDescent="0.2">
      <c r="A8929" s="157"/>
      <c r="E8929" s="159"/>
      <c r="F8929" s="159"/>
      <c r="G8929" s="160"/>
      <c r="H8929" s="159"/>
      <c r="I8929" s="159"/>
      <c r="K8929" s="161"/>
      <c r="S8929" s="157"/>
    </row>
    <row r="8930" spans="1:19" s="158" customFormat="1" x14ac:dyDescent="0.2">
      <c r="A8930" s="157"/>
      <c r="E8930" s="159"/>
      <c r="F8930" s="159"/>
      <c r="G8930" s="160"/>
      <c r="H8930" s="159"/>
      <c r="I8930" s="159"/>
      <c r="K8930" s="161"/>
      <c r="S8930" s="157"/>
    </row>
    <row r="8931" spans="1:19" s="158" customFormat="1" x14ac:dyDescent="0.2">
      <c r="A8931" s="157"/>
      <c r="E8931" s="159"/>
      <c r="F8931" s="159"/>
      <c r="G8931" s="160"/>
      <c r="H8931" s="159"/>
      <c r="I8931" s="159"/>
      <c r="K8931" s="161"/>
      <c r="S8931" s="157"/>
    </row>
    <row r="8932" spans="1:19" s="158" customFormat="1" x14ac:dyDescent="0.2">
      <c r="A8932" s="157"/>
      <c r="E8932" s="159"/>
      <c r="F8932" s="159"/>
      <c r="G8932" s="160"/>
      <c r="H8932" s="159"/>
      <c r="I8932" s="159"/>
      <c r="K8932" s="161"/>
      <c r="S8932" s="157"/>
    </row>
    <row r="8933" spans="1:19" s="158" customFormat="1" x14ac:dyDescent="0.2">
      <c r="A8933" s="157"/>
      <c r="E8933" s="159"/>
      <c r="F8933" s="159"/>
      <c r="G8933" s="160"/>
      <c r="H8933" s="159"/>
      <c r="I8933" s="159"/>
      <c r="K8933" s="161"/>
      <c r="S8933" s="157"/>
    </row>
    <row r="8934" spans="1:19" s="158" customFormat="1" x14ac:dyDescent="0.2">
      <c r="A8934" s="157"/>
      <c r="E8934" s="159"/>
      <c r="F8934" s="159"/>
      <c r="G8934" s="160"/>
      <c r="H8934" s="159"/>
      <c r="I8934" s="159"/>
      <c r="K8934" s="161"/>
      <c r="S8934" s="157"/>
    </row>
    <row r="8935" spans="1:19" s="158" customFormat="1" x14ac:dyDescent="0.2">
      <c r="A8935" s="157"/>
      <c r="E8935" s="159"/>
      <c r="F8935" s="159"/>
      <c r="G8935" s="160"/>
      <c r="H8935" s="159"/>
      <c r="I8935" s="159"/>
      <c r="K8935" s="161"/>
      <c r="S8935" s="157"/>
    </row>
    <row r="8936" spans="1:19" s="158" customFormat="1" x14ac:dyDescent="0.2">
      <c r="A8936" s="157"/>
      <c r="E8936" s="159"/>
      <c r="F8936" s="159"/>
      <c r="G8936" s="160"/>
      <c r="H8936" s="159"/>
      <c r="I8936" s="159"/>
      <c r="K8936" s="161"/>
      <c r="S8936" s="157"/>
    </row>
    <row r="8937" spans="1:19" s="158" customFormat="1" x14ac:dyDescent="0.2">
      <c r="A8937" s="157"/>
      <c r="E8937" s="159"/>
      <c r="F8937" s="159"/>
      <c r="G8937" s="160"/>
      <c r="H8937" s="159"/>
      <c r="I8937" s="159"/>
      <c r="K8937" s="161"/>
      <c r="S8937" s="157"/>
    </row>
    <row r="8938" spans="1:19" s="158" customFormat="1" x14ac:dyDescent="0.2">
      <c r="A8938" s="157"/>
      <c r="E8938" s="159"/>
      <c r="F8938" s="159"/>
      <c r="G8938" s="160"/>
      <c r="H8938" s="159"/>
      <c r="I8938" s="159"/>
      <c r="K8938" s="161"/>
      <c r="S8938" s="157"/>
    </row>
    <row r="8939" spans="1:19" s="158" customFormat="1" x14ac:dyDescent="0.2">
      <c r="A8939" s="157"/>
      <c r="E8939" s="159"/>
      <c r="F8939" s="159"/>
      <c r="G8939" s="160"/>
      <c r="H8939" s="159"/>
      <c r="I8939" s="159"/>
      <c r="K8939" s="161"/>
      <c r="S8939" s="157"/>
    </row>
    <row r="8940" spans="1:19" s="158" customFormat="1" x14ac:dyDescent="0.2">
      <c r="A8940" s="157"/>
      <c r="E8940" s="159"/>
      <c r="F8940" s="159"/>
      <c r="G8940" s="160"/>
      <c r="H8940" s="159"/>
      <c r="I8940" s="159"/>
      <c r="K8940" s="161"/>
      <c r="S8940" s="157"/>
    </row>
    <row r="8941" spans="1:19" s="158" customFormat="1" x14ac:dyDescent="0.2">
      <c r="A8941" s="157"/>
      <c r="E8941" s="159"/>
      <c r="F8941" s="159"/>
      <c r="G8941" s="160"/>
      <c r="H8941" s="159"/>
      <c r="I8941" s="159"/>
      <c r="K8941" s="161"/>
      <c r="S8941" s="157"/>
    </row>
    <row r="8942" spans="1:19" s="158" customFormat="1" x14ac:dyDescent="0.2">
      <c r="A8942" s="157"/>
      <c r="E8942" s="159"/>
      <c r="F8942" s="159"/>
      <c r="G8942" s="160"/>
      <c r="H8942" s="159"/>
      <c r="I8942" s="159"/>
      <c r="K8942" s="161"/>
      <c r="S8942" s="157"/>
    </row>
    <row r="8943" spans="1:19" s="158" customFormat="1" x14ac:dyDescent="0.2">
      <c r="A8943" s="157"/>
      <c r="E8943" s="159"/>
      <c r="F8943" s="159"/>
      <c r="G8943" s="160"/>
      <c r="H8943" s="159"/>
      <c r="I8943" s="159"/>
      <c r="K8943" s="161"/>
      <c r="S8943" s="157"/>
    </row>
    <row r="8944" spans="1:19" s="158" customFormat="1" x14ac:dyDescent="0.2">
      <c r="A8944" s="157"/>
      <c r="E8944" s="159"/>
      <c r="F8944" s="159"/>
      <c r="G8944" s="160"/>
      <c r="H8944" s="159"/>
      <c r="I8944" s="159"/>
      <c r="K8944" s="161"/>
      <c r="S8944" s="157"/>
    </row>
    <row r="8945" spans="1:19" s="158" customFormat="1" x14ac:dyDescent="0.2">
      <c r="A8945" s="157"/>
      <c r="E8945" s="159"/>
      <c r="F8945" s="159"/>
      <c r="G8945" s="160"/>
      <c r="H8945" s="159"/>
      <c r="I8945" s="159"/>
      <c r="K8945" s="161"/>
      <c r="S8945" s="157"/>
    </row>
    <row r="8946" spans="1:19" s="158" customFormat="1" x14ac:dyDescent="0.2">
      <c r="A8946" s="157"/>
      <c r="E8946" s="159"/>
      <c r="F8946" s="159"/>
      <c r="G8946" s="160"/>
      <c r="H8946" s="159"/>
      <c r="I8946" s="159"/>
      <c r="K8946" s="161"/>
      <c r="S8946" s="157"/>
    </row>
    <row r="8947" spans="1:19" s="158" customFormat="1" x14ac:dyDescent="0.2">
      <c r="A8947" s="157"/>
      <c r="E8947" s="159"/>
      <c r="F8947" s="159"/>
      <c r="G8947" s="160"/>
      <c r="H8947" s="159"/>
      <c r="I8947" s="159"/>
      <c r="K8947" s="161"/>
      <c r="S8947" s="157"/>
    </row>
    <row r="8948" spans="1:19" s="158" customFormat="1" x14ac:dyDescent="0.2">
      <c r="A8948" s="157"/>
      <c r="E8948" s="159"/>
      <c r="F8948" s="159"/>
      <c r="G8948" s="160"/>
      <c r="H8948" s="159"/>
      <c r="I8948" s="159"/>
      <c r="K8948" s="161"/>
      <c r="S8948" s="157"/>
    </row>
    <row r="8949" spans="1:19" s="158" customFormat="1" x14ac:dyDescent="0.2">
      <c r="A8949" s="157"/>
      <c r="E8949" s="159"/>
      <c r="F8949" s="159"/>
      <c r="G8949" s="160"/>
      <c r="H8949" s="159"/>
      <c r="I8949" s="159"/>
      <c r="K8949" s="161"/>
      <c r="S8949" s="157"/>
    </row>
    <row r="8950" spans="1:19" s="158" customFormat="1" x14ac:dyDescent="0.2">
      <c r="A8950" s="157"/>
      <c r="E8950" s="159"/>
      <c r="F8950" s="159"/>
      <c r="G8950" s="160"/>
      <c r="H8950" s="159"/>
      <c r="I8950" s="159"/>
      <c r="K8950" s="161"/>
      <c r="S8950" s="157"/>
    </row>
    <row r="8951" spans="1:19" s="158" customFormat="1" x14ac:dyDescent="0.2">
      <c r="A8951" s="157"/>
      <c r="E8951" s="159"/>
      <c r="F8951" s="159"/>
      <c r="G8951" s="160"/>
      <c r="H8951" s="159"/>
      <c r="I8951" s="159"/>
      <c r="K8951" s="161"/>
      <c r="S8951" s="157"/>
    </row>
    <row r="8952" spans="1:19" s="158" customFormat="1" x14ac:dyDescent="0.2">
      <c r="A8952" s="157"/>
      <c r="E8952" s="159"/>
      <c r="F8952" s="159"/>
      <c r="G8952" s="160"/>
      <c r="H8952" s="159"/>
      <c r="I8952" s="159"/>
      <c r="K8952" s="161"/>
      <c r="S8952" s="157"/>
    </row>
    <row r="8953" spans="1:19" s="158" customFormat="1" x14ac:dyDescent="0.2">
      <c r="A8953" s="157"/>
      <c r="E8953" s="159"/>
      <c r="F8953" s="159"/>
      <c r="G8953" s="160"/>
      <c r="H8953" s="159"/>
      <c r="I8953" s="159"/>
      <c r="K8953" s="161"/>
      <c r="S8953" s="157"/>
    </row>
    <row r="8954" spans="1:19" s="158" customFormat="1" x14ac:dyDescent="0.2">
      <c r="A8954" s="157"/>
      <c r="E8954" s="159"/>
      <c r="F8954" s="159"/>
      <c r="G8954" s="160"/>
      <c r="H8954" s="159"/>
      <c r="I8954" s="159"/>
      <c r="K8954" s="161"/>
      <c r="S8954" s="157"/>
    </row>
    <row r="8955" spans="1:19" s="158" customFormat="1" x14ac:dyDescent="0.2">
      <c r="A8955" s="157"/>
      <c r="E8955" s="159"/>
      <c r="F8955" s="159"/>
      <c r="G8955" s="160"/>
      <c r="H8955" s="159"/>
      <c r="I8955" s="159"/>
      <c r="K8955" s="161"/>
      <c r="S8955" s="157"/>
    </row>
    <row r="8956" spans="1:19" s="158" customFormat="1" x14ac:dyDescent="0.2">
      <c r="A8956" s="157"/>
      <c r="E8956" s="159"/>
      <c r="F8956" s="159"/>
      <c r="G8956" s="160"/>
      <c r="H8956" s="159"/>
      <c r="I8956" s="159"/>
      <c r="K8956" s="161"/>
      <c r="S8956" s="157"/>
    </row>
    <row r="8957" spans="1:19" s="158" customFormat="1" x14ac:dyDescent="0.2">
      <c r="A8957" s="157"/>
      <c r="E8957" s="159"/>
      <c r="F8957" s="159"/>
      <c r="G8957" s="160"/>
      <c r="H8957" s="159"/>
      <c r="I8957" s="159"/>
      <c r="K8957" s="161"/>
      <c r="S8957" s="157"/>
    </row>
    <row r="8958" spans="1:19" s="158" customFormat="1" x14ac:dyDescent="0.2">
      <c r="A8958" s="157"/>
      <c r="E8958" s="159"/>
      <c r="F8958" s="159"/>
      <c r="G8958" s="160"/>
      <c r="H8958" s="159"/>
      <c r="I8958" s="159"/>
      <c r="K8958" s="161"/>
      <c r="S8958" s="157"/>
    </row>
    <row r="8959" spans="1:19" s="158" customFormat="1" x14ac:dyDescent="0.2">
      <c r="A8959" s="157"/>
      <c r="E8959" s="159"/>
      <c r="F8959" s="159"/>
      <c r="G8959" s="160"/>
      <c r="H8959" s="159"/>
      <c r="I8959" s="159"/>
      <c r="K8959" s="161"/>
      <c r="S8959" s="157"/>
    </row>
    <row r="8960" spans="1:19" s="158" customFormat="1" x14ac:dyDescent="0.2">
      <c r="A8960" s="157"/>
      <c r="E8960" s="159"/>
      <c r="F8960" s="159"/>
      <c r="G8960" s="160"/>
      <c r="H8960" s="159"/>
      <c r="I8960" s="159"/>
      <c r="K8960" s="161"/>
      <c r="S8960" s="157"/>
    </row>
    <row r="8961" spans="1:19" s="158" customFormat="1" x14ac:dyDescent="0.2">
      <c r="A8961" s="157"/>
      <c r="E8961" s="159"/>
      <c r="F8961" s="159"/>
      <c r="G8961" s="160"/>
      <c r="H8961" s="159"/>
      <c r="I8961" s="159"/>
      <c r="K8961" s="161"/>
      <c r="S8961" s="157"/>
    </row>
    <row r="8962" spans="1:19" s="158" customFormat="1" x14ac:dyDescent="0.2">
      <c r="A8962" s="157"/>
      <c r="E8962" s="159"/>
      <c r="F8962" s="159"/>
      <c r="G8962" s="160"/>
      <c r="H8962" s="159"/>
      <c r="I8962" s="159"/>
      <c r="K8962" s="161"/>
      <c r="S8962" s="157"/>
    </row>
    <row r="8963" spans="1:19" s="158" customFormat="1" x14ac:dyDescent="0.2">
      <c r="A8963" s="157"/>
      <c r="E8963" s="159"/>
      <c r="F8963" s="159"/>
      <c r="G8963" s="160"/>
      <c r="H8963" s="159"/>
      <c r="I8963" s="159"/>
      <c r="K8963" s="161"/>
      <c r="S8963" s="157"/>
    </row>
    <row r="8964" spans="1:19" s="158" customFormat="1" x14ac:dyDescent="0.2">
      <c r="A8964" s="157"/>
      <c r="E8964" s="159"/>
      <c r="F8964" s="159"/>
      <c r="G8964" s="160"/>
      <c r="H8964" s="159"/>
      <c r="I8964" s="159"/>
      <c r="K8964" s="161"/>
      <c r="S8964" s="157"/>
    </row>
    <row r="8965" spans="1:19" s="158" customFormat="1" x14ac:dyDescent="0.2">
      <c r="A8965" s="157"/>
      <c r="E8965" s="159"/>
      <c r="F8965" s="159"/>
      <c r="G8965" s="160"/>
      <c r="H8965" s="159"/>
      <c r="I8965" s="159"/>
      <c r="K8965" s="161"/>
      <c r="S8965" s="157"/>
    </row>
    <row r="8966" spans="1:19" s="158" customFormat="1" x14ac:dyDescent="0.2">
      <c r="A8966" s="157"/>
      <c r="E8966" s="159"/>
      <c r="F8966" s="159"/>
      <c r="G8966" s="160"/>
      <c r="H8966" s="159"/>
      <c r="I8966" s="159"/>
      <c r="K8966" s="161"/>
      <c r="S8966" s="157"/>
    </row>
    <row r="8967" spans="1:19" s="158" customFormat="1" x14ac:dyDescent="0.2">
      <c r="A8967" s="157"/>
      <c r="E8967" s="159"/>
      <c r="F8967" s="159"/>
      <c r="G8967" s="160"/>
      <c r="H8967" s="159"/>
      <c r="I8967" s="159"/>
      <c r="K8967" s="161"/>
      <c r="S8967" s="157"/>
    </row>
    <row r="8968" spans="1:19" s="158" customFormat="1" x14ac:dyDescent="0.2">
      <c r="A8968" s="157"/>
      <c r="E8968" s="159"/>
      <c r="F8968" s="159"/>
      <c r="G8968" s="160"/>
      <c r="H8968" s="159"/>
      <c r="I8968" s="159"/>
      <c r="K8968" s="161"/>
      <c r="S8968" s="157"/>
    </row>
    <row r="8969" spans="1:19" s="158" customFormat="1" x14ac:dyDescent="0.2">
      <c r="A8969" s="157"/>
      <c r="E8969" s="159"/>
      <c r="F8969" s="159"/>
      <c r="G8969" s="160"/>
      <c r="H8969" s="159"/>
      <c r="I8969" s="159"/>
      <c r="K8969" s="161"/>
      <c r="S8969" s="157"/>
    </row>
    <row r="8970" spans="1:19" s="158" customFormat="1" x14ac:dyDescent="0.2">
      <c r="A8970" s="157"/>
      <c r="E8970" s="159"/>
      <c r="F8970" s="159"/>
      <c r="G8970" s="160"/>
      <c r="H8970" s="159"/>
      <c r="I8970" s="159"/>
      <c r="K8970" s="161"/>
      <c r="S8970" s="157"/>
    </row>
    <row r="8971" spans="1:19" s="158" customFormat="1" x14ac:dyDescent="0.2">
      <c r="A8971" s="157"/>
      <c r="E8971" s="159"/>
      <c r="F8971" s="159"/>
      <c r="G8971" s="160"/>
      <c r="H8971" s="159"/>
      <c r="I8971" s="159"/>
      <c r="K8971" s="161"/>
      <c r="S8971" s="157"/>
    </row>
    <row r="8972" spans="1:19" s="158" customFormat="1" x14ac:dyDescent="0.2">
      <c r="A8972" s="157"/>
      <c r="E8972" s="159"/>
      <c r="F8972" s="159"/>
      <c r="G8972" s="160"/>
      <c r="H8972" s="159"/>
      <c r="I8972" s="159"/>
      <c r="K8972" s="161"/>
      <c r="S8972" s="157"/>
    </row>
    <row r="8973" spans="1:19" s="158" customFormat="1" x14ac:dyDescent="0.2">
      <c r="A8973" s="157"/>
      <c r="E8973" s="159"/>
      <c r="F8973" s="159"/>
      <c r="G8973" s="160"/>
      <c r="H8973" s="159"/>
      <c r="I8973" s="159"/>
      <c r="K8973" s="161"/>
      <c r="S8973" s="157"/>
    </row>
    <row r="8974" spans="1:19" s="158" customFormat="1" x14ac:dyDescent="0.2">
      <c r="A8974" s="157"/>
      <c r="E8974" s="159"/>
      <c r="F8974" s="159"/>
      <c r="G8974" s="160"/>
      <c r="H8974" s="159"/>
      <c r="I8974" s="159"/>
      <c r="K8974" s="161"/>
      <c r="S8974" s="157"/>
    </row>
    <row r="8975" spans="1:19" s="158" customFormat="1" x14ac:dyDescent="0.2">
      <c r="A8975" s="157"/>
      <c r="E8975" s="159"/>
      <c r="F8975" s="159"/>
      <c r="G8975" s="160"/>
      <c r="H8975" s="159"/>
      <c r="I8975" s="159"/>
      <c r="K8975" s="161"/>
      <c r="S8975" s="157"/>
    </row>
    <row r="8976" spans="1:19" s="158" customFormat="1" x14ac:dyDescent="0.2">
      <c r="A8976" s="157"/>
      <c r="E8976" s="159"/>
      <c r="F8976" s="159"/>
      <c r="G8976" s="160"/>
      <c r="H8976" s="159"/>
      <c r="I8976" s="159"/>
      <c r="K8976" s="161"/>
      <c r="S8976" s="157"/>
    </row>
    <row r="8977" spans="1:19" s="158" customFormat="1" x14ac:dyDescent="0.2">
      <c r="A8977" s="157"/>
      <c r="E8977" s="159"/>
      <c r="F8977" s="159"/>
      <c r="G8977" s="160"/>
      <c r="H8977" s="159"/>
      <c r="I8977" s="159"/>
      <c r="K8977" s="161"/>
      <c r="S8977" s="157"/>
    </row>
    <row r="8978" spans="1:19" s="158" customFormat="1" x14ac:dyDescent="0.2">
      <c r="A8978" s="157"/>
      <c r="E8978" s="159"/>
      <c r="F8978" s="159"/>
      <c r="G8978" s="160"/>
      <c r="H8978" s="159"/>
      <c r="I8978" s="159"/>
      <c r="K8978" s="161"/>
      <c r="S8978" s="157"/>
    </row>
    <row r="8979" spans="1:19" s="158" customFormat="1" x14ac:dyDescent="0.2">
      <c r="A8979" s="157"/>
      <c r="E8979" s="159"/>
      <c r="F8979" s="159"/>
      <c r="G8979" s="160"/>
      <c r="H8979" s="159"/>
      <c r="I8979" s="159"/>
      <c r="K8979" s="161"/>
      <c r="S8979" s="157"/>
    </row>
    <row r="8980" spans="1:19" s="158" customFormat="1" x14ac:dyDescent="0.2">
      <c r="A8980" s="157"/>
      <c r="E8980" s="159"/>
      <c r="F8980" s="159"/>
      <c r="G8980" s="160"/>
      <c r="H8980" s="159"/>
      <c r="I8980" s="159"/>
      <c r="K8980" s="161"/>
      <c r="S8980" s="157"/>
    </row>
    <row r="8981" spans="1:19" s="158" customFormat="1" x14ac:dyDescent="0.2">
      <c r="A8981" s="157"/>
      <c r="E8981" s="159"/>
      <c r="F8981" s="159"/>
      <c r="G8981" s="160"/>
      <c r="H8981" s="159"/>
      <c r="I8981" s="159"/>
      <c r="K8981" s="161"/>
      <c r="S8981" s="157"/>
    </row>
    <row r="8982" spans="1:19" s="158" customFormat="1" x14ac:dyDescent="0.2">
      <c r="A8982" s="157"/>
      <c r="E8982" s="159"/>
      <c r="F8982" s="159"/>
      <c r="G8982" s="160"/>
      <c r="H8982" s="159"/>
      <c r="I8982" s="159"/>
      <c r="K8982" s="161"/>
      <c r="S8982" s="157"/>
    </row>
    <row r="8983" spans="1:19" s="158" customFormat="1" x14ac:dyDescent="0.2">
      <c r="A8983" s="157"/>
      <c r="E8983" s="159"/>
      <c r="F8983" s="159"/>
      <c r="G8983" s="160"/>
      <c r="H8983" s="159"/>
      <c r="I8983" s="159"/>
      <c r="K8983" s="161"/>
      <c r="S8983" s="157"/>
    </row>
    <row r="8984" spans="1:19" s="158" customFormat="1" x14ac:dyDescent="0.2">
      <c r="A8984" s="157"/>
      <c r="E8984" s="159"/>
      <c r="F8984" s="159"/>
      <c r="G8984" s="160"/>
      <c r="H8984" s="159"/>
      <c r="I8984" s="159"/>
      <c r="K8984" s="161"/>
      <c r="S8984" s="157"/>
    </row>
    <row r="8985" spans="1:19" s="158" customFormat="1" x14ac:dyDescent="0.2">
      <c r="A8985" s="157"/>
      <c r="E8985" s="159"/>
      <c r="F8985" s="159"/>
      <c r="G8985" s="160"/>
      <c r="H8985" s="159"/>
      <c r="I8985" s="159"/>
      <c r="K8985" s="161"/>
      <c r="S8985" s="157"/>
    </row>
    <row r="8986" spans="1:19" s="158" customFormat="1" x14ac:dyDescent="0.2">
      <c r="A8986" s="157"/>
      <c r="E8986" s="159"/>
      <c r="F8986" s="159"/>
      <c r="G8986" s="160"/>
      <c r="H8986" s="159"/>
      <c r="I8986" s="159"/>
      <c r="K8986" s="161"/>
      <c r="S8986" s="157"/>
    </row>
    <row r="8987" spans="1:19" s="158" customFormat="1" x14ac:dyDescent="0.2">
      <c r="A8987" s="157"/>
      <c r="E8987" s="159"/>
      <c r="F8987" s="159"/>
      <c r="G8987" s="160"/>
      <c r="H8987" s="159"/>
      <c r="I8987" s="159"/>
      <c r="K8987" s="161"/>
      <c r="S8987" s="157"/>
    </row>
    <row r="8988" spans="1:19" s="158" customFormat="1" x14ac:dyDescent="0.2">
      <c r="A8988" s="157"/>
      <c r="E8988" s="159"/>
      <c r="F8988" s="159"/>
      <c r="G8988" s="160"/>
      <c r="H8988" s="159"/>
      <c r="I8988" s="159"/>
      <c r="K8988" s="161"/>
      <c r="S8988" s="157"/>
    </row>
    <row r="8989" spans="1:19" s="158" customFormat="1" x14ac:dyDescent="0.2">
      <c r="A8989" s="157"/>
      <c r="E8989" s="159"/>
      <c r="F8989" s="159"/>
      <c r="G8989" s="160"/>
      <c r="H8989" s="159"/>
      <c r="I8989" s="159"/>
      <c r="K8989" s="161"/>
      <c r="S8989" s="157"/>
    </row>
    <row r="8990" spans="1:19" s="158" customFormat="1" x14ac:dyDescent="0.2">
      <c r="A8990" s="157"/>
      <c r="E8990" s="159"/>
      <c r="F8990" s="159"/>
      <c r="G8990" s="160"/>
      <c r="H8990" s="159"/>
      <c r="I8990" s="159"/>
      <c r="K8990" s="161"/>
      <c r="S8990" s="157"/>
    </row>
    <row r="8991" spans="1:19" s="158" customFormat="1" x14ac:dyDescent="0.2">
      <c r="A8991" s="157"/>
      <c r="E8991" s="159"/>
      <c r="F8991" s="159"/>
      <c r="G8991" s="160"/>
      <c r="H8991" s="159"/>
      <c r="I8991" s="159"/>
      <c r="K8991" s="161"/>
      <c r="S8991" s="157"/>
    </row>
    <row r="8992" spans="1:19" s="158" customFormat="1" x14ac:dyDescent="0.2">
      <c r="A8992" s="157"/>
      <c r="E8992" s="159"/>
      <c r="F8992" s="159"/>
      <c r="G8992" s="160"/>
      <c r="H8992" s="159"/>
      <c r="I8992" s="159"/>
      <c r="K8992" s="161"/>
      <c r="S8992" s="157"/>
    </row>
    <row r="8993" spans="1:19" s="158" customFormat="1" x14ac:dyDescent="0.2">
      <c r="A8993" s="157"/>
      <c r="E8993" s="159"/>
      <c r="F8993" s="159"/>
      <c r="G8993" s="160"/>
      <c r="H8993" s="159"/>
      <c r="I8993" s="159"/>
      <c r="K8993" s="161"/>
      <c r="S8993" s="157"/>
    </row>
    <row r="8994" spans="1:19" s="158" customFormat="1" x14ac:dyDescent="0.2">
      <c r="A8994" s="157"/>
      <c r="E8994" s="159"/>
      <c r="F8994" s="159"/>
      <c r="G8994" s="160"/>
      <c r="H8994" s="159"/>
      <c r="I8994" s="159"/>
      <c r="K8994" s="161"/>
      <c r="S8994" s="157"/>
    </row>
    <row r="8995" spans="1:19" s="158" customFormat="1" x14ac:dyDescent="0.2">
      <c r="A8995" s="157"/>
      <c r="E8995" s="159"/>
      <c r="F8995" s="159"/>
      <c r="G8995" s="160"/>
      <c r="H8995" s="159"/>
      <c r="I8995" s="159"/>
      <c r="K8995" s="161"/>
      <c r="S8995" s="157"/>
    </row>
    <row r="8996" spans="1:19" s="158" customFormat="1" x14ac:dyDescent="0.2">
      <c r="A8996" s="157"/>
      <c r="E8996" s="159"/>
      <c r="F8996" s="159"/>
      <c r="G8996" s="160"/>
      <c r="H8996" s="159"/>
      <c r="I8996" s="159"/>
      <c r="K8996" s="161"/>
      <c r="S8996" s="157"/>
    </row>
    <row r="8997" spans="1:19" s="158" customFormat="1" x14ac:dyDescent="0.2">
      <c r="A8997" s="157"/>
      <c r="E8997" s="159"/>
      <c r="F8997" s="159"/>
      <c r="G8997" s="160"/>
      <c r="H8997" s="159"/>
      <c r="I8997" s="159"/>
      <c r="K8997" s="161"/>
      <c r="S8997" s="157"/>
    </row>
    <row r="8998" spans="1:19" s="158" customFormat="1" x14ac:dyDescent="0.2">
      <c r="A8998" s="157"/>
      <c r="E8998" s="159"/>
      <c r="F8998" s="159"/>
      <c r="G8998" s="160"/>
      <c r="H8998" s="159"/>
      <c r="I8998" s="159"/>
      <c r="K8998" s="161"/>
      <c r="S8998" s="157"/>
    </row>
    <row r="8999" spans="1:19" s="158" customFormat="1" x14ac:dyDescent="0.2">
      <c r="A8999" s="157"/>
      <c r="E8999" s="159"/>
      <c r="F8999" s="159"/>
      <c r="G8999" s="160"/>
      <c r="H8999" s="159"/>
      <c r="I8999" s="159"/>
      <c r="K8999" s="161"/>
      <c r="S8999" s="157"/>
    </row>
    <row r="9000" spans="1:19" s="158" customFormat="1" x14ac:dyDescent="0.2">
      <c r="A9000" s="157"/>
      <c r="E9000" s="159"/>
      <c r="F9000" s="159"/>
      <c r="G9000" s="160"/>
      <c r="H9000" s="159"/>
      <c r="I9000" s="159"/>
      <c r="K9000" s="161"/>
      <c r="S9000" s="157"/>
    </row>
    <row r="9001" spans="1:19" s="158" customFormat="1" x14ac:dyDescent="0.2">
      <c r="A9001" s="157"/>
      <c r="E9001" s="159"/>
      <c r="F9001" s="159"/>
      <c r="G9001" s="160"/>
      <c r="H9001" s="159"/>
      <c r="I9001" s="159"/>
      <c r="K9001" s="161"/>
      <c r="S9001" s="157"/>
    </row>
    <row r="9002" spans="1:19" s="158" customFormat="1" x14ac:dyDescent="0.2">
      <c r="A9002" s="157"/>
      <c r="E9002" s="159"/>
      <c r="F9002" s="159"/>
      <c r="G9002" s="160"/>
      <c r="H9002" s="159"/>
      <c r="I9002" s="159"/>
      <c r="K9002" s="161"/>
      <c r="S9002" s="157"/>
    </row>
    <row r="9003" spans="1:19" s="158" customFormat="1" x14ac:dyDescent="0.2">
      <c r="A9003" s="157"/>
      <c r="E9003" s="159"/>
      <c r="F9003" s="159"/>
      <c r="G9003" s="160"/>
      <c r="H9003" s="159"/>
      <c r="I9003" s="159"/>
      <c r="K9003" s="161"/>
      <c r="S9003" s="157"/>
    </row>
    <row r="9004" spans="1:19" s="158" customFormat="1" x14ac:dyDescent="0.2">
      <c r="A9004" s="157"/>
      <c r="E9004" s="159"/>
      <c r="F9004" s="159"/>
      <c r="G9004" s="160"/>
      <c r="H9004" s="159"/>
      <c r="I9004" s="159"/>
      <c r="K9004" s="161"/>
      <c r="S9004" s="157"/>
    </row>
    <row r="9005" spans="1:19" s="158" customFormat="1" x14ac:dyDescent="0.2">
      <c r="A9005" s="157"/>
      <c r="E9005" s="159"/>
      <c r="F9005" s="159"/>
      <c r="G9005" s="160"/>
      <c r="H9005" s="159"/>
      <c r="I9005" s="159"/>
      <c r="K9005" s="161"/>
      <c r="S9005" s="157"/>
    </row>
    <row r="9006" spans="1:19" s="158" customFormat="1" x14ac:dyDescent="0.2">
      <c r="A9006" s="157"/>
      <c r="E9006" s="159"/>
      <c r="F9006" s="159"/>
      <c r="G9006" s="160"/>
      <c r="H9006" s="159"/>
      <c r="I9006" s="159"/>
      <c r="K9006" s="161"/>
      <c r="S9006" s="157"/>
    </row>
    <row r="9007" spans="1:19" s="158" customFormat="1" x14ac:dyDescent="0.2">
      <c r="A9007" s="157"/>
      <c r="E9007" s="159"/>
      <c r="F9007" s="159"/>
      <c r="G9007" s="160"/>
      <c r="H9007" s="159"/>
      <c r="I9007" s="159"/>
      <c r="K9007" s="161"/>
      <c r="S9007" s="157"/>
    </row>
    <row r="9008" spans="1:19" s="158" customFormat="1" x14ac:dyDescent="0.2">
      <c r="A9008" s="157"/>
      <c r="E9008" s="159"/>
      <c r="F9008" s="159"/>
      <c r="G9008" s="160"/>
      <c r="H9008" s="159"/>
      <c r="I9008" s="159"/>
      <c r="K9008" s="161"/>
      <c r="S9008" s="157"/>
    </row>
    <row r="9009" spans="1:19" s="158" customFormat="1" x14ac:dyDescent="0.2">
      <c r="A9009" s="157"/>
      <c r="E9009" s="159"/>
      <c r="F9009" s="159"/>
      <c r="G9009" s="160"/>
      <c r="H9009" s="159"/>
      <c r="I9009" s="159"/>
      <c r="K9009" s="161"/>
      <c r="S9009" s="157"/>
    </row>
    <row r="9010" spans="1:19" s="158" customFormat="1" x14ac:dyDescent="0.2">
      <c r="A9010" s="157"/>
      <c r="E9010" s="159"/>
      <c r="F9010" s="159"/>
      <c r="G9010" s="160"/>
      <c r="H9010" s="159"/>
      <c r="I9010" s="159"/>
      <c r="K9010" s="161"/>
      <c r="S9010" s="157"/>
    </row>
    <row r="9011" spans="1:19" s="158" customFormat="1" x14ac:dyDescent="0.2">
      <c r="A9011" s="157"/>
      <c r="E9011" s="159"/>
      <c r="F9011" s="159"/>
      <c r="G9011" s="160"/>
      <c r="H9011" s="159"/>
      <c r="I9011" s="159"/>
      <c r="K9011" s="161"/>
      <c r="S9011" s="157"/>
    </row>
    <row r="9012" spans="1:19" s="158" customFormat="1" x14ac:dyDescent="0.2">
      <c r="A9012" s="157"/>
      <c r="E9012" s="159"/>
      <c r="F9012" s="159"/>
      <c r="G9012" s="160"/>
      <c r="H9012" s="159"/>
      <c r="I9012" s="159"/>
      <c r="K9012" s="161"/>
      <c r="S9012" s="157"/>
    </row>
    <row r="9013" spans="1:19" s="158" customFormat="1" x14ac:dyDescent="0.2">
      <c r="A9013" s="157"/>
      <c r="E9013" s="159"/>
      <c r="F9013" s="159"/>
      <c r="G9013" s="160"/>
      <c r="H9013" s="159"/>
      <c r="I9013" s="159"/>
      <c r="K9013" s="161"/>
      <c r="S9013" s="157"/>
    </row>
    <row r="9014" spans="1:19" s="158" customFormat="1" x14ac:dyDescent="0.2">
      <c r="A9014" s="157"/>
      <c r="E9014" s="159"/>
      <c r="F9014" s="159"/>
      <c r="G9014" s="160"/>
      <c r="H9014" s="159"/>
      <c r="I9014" s="159"/>
      <c r="K9014" s="161"/>
      <c r="S9014" s="157"/>
    </row>
    <row r="9015" spans="1:19" s="158" customFormat="1" x14ac:dyDescent="0.2">
      <c r="A9015" s="157"/>
      <c r="E9015" s="159"/>
      <c r="F9015" s="159"/>
      <c r="G9015" s="160"/>
      <c r="H9015" s="159"/>
      <c r="I9015" s="159"/>
      <c r="K9015" s="161"/>
      <c r="S9015" s="157"/>
    </row>
    <row r="9016" spans="1:19" s="158" customFormat="1" x14ac:dyDescent="0.2">
      <c r="A9016" s="157"/>
      <c r="E9016" s="159"/>
      <c r="F9016" s="159"/>
      <c r="G9016" s="160"/>
      <c r="H9016" s="159"/>
      <c r="I9016" s="159"/>
      <c r="K9016" s="161"/>
      <c r="S9016" s="157"/>
    </row>
    <row r="9017" spans="1:19" s="158" customFormat="1" x14ac:dyDescent="0.2">
      <c r="A9017" s="157"/>
      <c r="E9017" s="159"/>
      <c r="F9017" s="159"/>
      <c r="G9017" s="160"/>
      <c r="H9017" s="159"/>
      <c r="I9017" s="159"/>
      <c r="K9017" s="161"/>
      <c r="S9017" s="157"/>
    </row>
    <row r="9018" spans="1:19" s="158" customFormat="1" x14ac:dyDescent="0.2">
      <c r="A9018" s="157"/>
      <c r="E9018" s="159"/>
      <c r="F9018" s="159"/>
      <c r="G9018" s="160"/>
      <c r="H9018" s="159"/>
      <c r="I9018" s="159"/>
      <c r="K9018" s="161"/>
      <c r="S9018" s="157"/>
    </row>
    <row r="9019" spans="1:19" s="158" customFormat="1" x14ac:dyDescent="0.2">
      <c r="A9019" s="157"/>
      <c r="E9019" s="159"/>
      <c r="F9019" s="159"/>
      <c r="G9019" s="160"/>
      <c r="H9019" s="159"/>
      <c r="I9019" s="159"/>
      <c r="K9019" s="161"/>
      <c r="S9019" s="157"/>
    </row>
    <row r="9020" spans="1:19" s="158" customFormat="1" x14ac:dyDescent="0.2">
      <c r="A9020" s="157"/>
      <c r="E9020" s="159"/>
      <c r="F9020" s="159"/>
      <c r="G9020" s="160"/>
      <c r="H9020" s="159"/>
      <c r="I9020" s="159"/>
      <c r="K9020" s="161"/>
      <c r="S9020" s="157"/>
    </row>
    <row r="9021" spans="1:19" s="158" customFormat="1" x14ac:dyDescent="0.2">
      <c r="A9021" s="157"/>
      <c r="E9021" s="159"/>
      <c r="F9021" s="159"/>
      <c r="G9021" s="160"/>
      <c r="H9021" s="159"/>
      <c r="I9021" s="159"/>
      <c r="K9021" s="161"/>
      <c r="S9021" s="157"/>
    </row>
    <row r="9022" spans="1:19" s="158" customFormat="1" x14ac:dyDescent="0.2">
      <c r="A9022" s="157"/>
      <c r="E9022" s="159"/>
      <c r="F9022" s="159"/>
      <c r="G9022" s="160"/>
      <c r="H9022" s="159"/>
      <c r="I9022" s="159"/>
      <c r="K9022" s="161"/>
      <c r="S9022" s="157"/>
    </row>
    <row r="9023" spans="1:19" s="158" customFormat="1" x14ac:dyDescent="0.2">
      <c r="A9023" s="157"/>
      <c r="E9023" s="159"/>
      <c r="F9023" s="159"/>
      <c r="G9023" s="160"/>
      <c r="H9023" s="159"/>
      <c r="I9023" s="159"/>
      <c r="K9023" s="161"/>
      <c r="S9023" s="157"/>
    </row>
    <row r="9024" spans="1:19" s="158" customFormat="1" x14ac:dyDescent="0.2">
      <c r="A9024" s="157"/>
      <c r="E9024" s="159"/>
      <c r="F9024" s="159"/>
      <c r="G9024" s="160"/>
      <c r="H9024" s="159"/>
      <c r="I9024" s="159"/>
      <c r="K9024" s="161"/>
      <c r="S9024" s="157"/>
    </row>
    <row r="9025" spans="1:19" s="158" customFormat="1" x14ac:dyDescent="0.2">
      <c r="A9025" s="157"/>
      <c r="E9025" s="159"/>
      <c r="F9025" s="159"/>
      <c r="G9025" s="160"/>
      <c r="H9025" s="159"/>
      <c r="I9025" s="159"/>
      <c r="K9025" s="161"/>
      <c r="S9025" s="157"/>
    </row>
    <row r="9026" spans="1:19" s="158" customFormat="1" x14ac:dyDescent="0.2">
      <c r="A9026" s="157"/>
      <c r="E9026" s="159"/>
      <c r="F9026" s="159"/>
      <c r="G9026" s="160"/>
      <c r="H9026" s="159"/>
      <c r="I9026" s="159"/>
      <c r="K9026" s="161"/>
      <c r="S9026" s="157"/>
    </row>
    <row r="9027" spans="1:19" s="158" customFormat="1" x14ac:dyDescent="0.2">
      <c r="A9027" s="157"/>
      <c r="E9027" s="159"/>
      <c r="F9027" s="159"/>
      <c r="G9027" s="160"/>
      <c r="H9027" s="159"/>
      <c r="I9027" s="159"/>
      <c r="K9027" s="161"/>
      <c r="S9027" s="157"/>
    </row>
    <row r="9028" spans="1:19" s="158" customFormat="1" x14ac:dyDescent="0.2">
      <c r="A9028" s="157"/>
      <c r="E9028" s="159"/>
      <c r="F9028" s="159"/>
      <c r="G9028" s="160"/>
      <c r="H9028" s="159"/>
      <c r="I9028" s="159"/>
      <c r="K9028" s="161"/>
      <c r="S9028" s="157"/>
    </row>
    <row r="9029" spans="1:19" s="158" customFormat="1" x14ac:dyDescent="0.2">
      <c r="A9029" s="157"/>
      <c r="E9029" s="159"/>
      <c r="F9029" s="159"/>
      <c r="G9029" s="160"/>
      <c r="H9029" s="159"/>
      <c r="I9029" s="159"/>
      <c r="K9029" s="161"/>
      <c r="S9029" s="157"/>
    </row>
    <row r="9030" spans="1:19" s="158" customFormat="1" x14ac:dyDescent="0.2">
      <c r="A9030" s="157"/>
      <c r="E9030" s="159"/>
      <c r="F9030" s="159"/>
      <c r="G9030" s="160"/>
      <c r="H9030" s="159"/>
      <c r="I9030" s="159"/>
      <c r="K9030" s="161"/>
      <c r="S9030" s="157"/>
    </row>
    <row r="9031" spans="1:19" s="158" customFormat="1" x14ac:dyDescent="0.2">
      <c r="A9031" s="157"/>
      <c r="E9031" s="159"/>
      <c r="F9031" s="159"/>
      <c r="G9031" s="160"/>
      <c r="H9031" s="159"/>
      <c r="I9031" s="159"/>
      <c r="K9031" s="161"/>
      <c r="S9031" s="157"/>
    </row>
    <row r="9032" spans="1:19" s="158" customFormat="1" x14ac:dyDescent="0.2">
      <c r="A9032" s="157"/>
      <c r="E9032" s="159"/>
      <c r="F9032" s="159"/>
      <c r="G9032" s="160"/>
      <c r="H9032" s="159"/>
      <c r="I9032" s="159"/>
      <c r="K9032" s="161"/>
      <c r="S9032" s="157"/>
    </row>
    <row r="9033" spans="1:19" s="158" customFormat="1" x14ac:dyDescent="0.2">
      <c r="A9033" s="157"/>
      <c r="E9033" s="159"/>
      <c r="F9033" s="159"/>
      <c r="G9033" s="160"/>
      <c r="H9033" s="159"/>
      <c r="I9033" s="159"/>
      <c r="K9033" s="161"/>
      <c r="S9033" s="157"/>
    </row>
    <row r="9034" spans="1:19" s="158" customFormat="1" x14ac:dyDescent="0.2">
      <c r="A9034" s="157"/>
      <c r="E9034" s="159"/>
      <c r="F9034" s="159"/>
      <c r="G9034" s="160"/>
      <c r="H9034" s="159"/>
      <c r="I9034" s="159"/>
      <c r="K9034" s="161"/>
      <c r="S9034" s="157"/>
    </row>
    <row r="9035" spans="1:19" s="158" customFormat="1" x14ac:dyDescent="0.2">
      <c r="A9035" s="157"/>
      <c r="E9035" s="159"/>
      <c r="F9035" s="159"/>
      <c r="G9035" s="160"/>
      <c r="H9035" s="159"/>
      <c r="I9035" s="159"/>
      <c r="K9035" s="161"/>
      <c r="S9035" s="157"/>
    </row>
    <row r="9036" spans="1:19" s="158" customFormat="1" x14ac:dyDescent="0.2">
      <c r="A9036" s="157"/>
      <c r="E9036" s="159"/>
      <c r="F9036" s="159"/>
      <c r="G9036" s="160"/>
      <c r="H9036" s="159"/>
      <c r="I9036" s="159"/>
      <c r="K9036" s="161"/>
      <c r="S9036" s="157"/>
    </row>
    <row r="9037" spans="1:19" s="158" customFormat="1" x14ac:dyDescent="0.2">
      <c r="A9037" s="157"/>
      <c r="E9037" s="159"/>
      <c r="F9037" s="159"/>
      <c r="G9037" s="160"/>
      <c r="H9037" s="159"/>
      <c r="I9037" s="159"/>
      <c r="K9037" s="161"/>
      <c r="S9037" s="157"/>
    </row>
    <row r="9038" spans="1:19" s="158" customFormat="1" x14ac:dyDescent="0.2">
      <c r="A9038" s="157"/>
      <c r="E9038" s="159"/>
      <c r="F9038" s="159"/>
      <c r="G9038" s="160"/>
      <c r="H9038" s="159"/>
      <c r="I9038" s="159"/>
      <c r="K9038" s="161"/>
      <c r="S9038" s="157"/>
    </row>
    <row r="9039" spans="1:19" s="158" customFormat="1" x14ac:dyDescent="0.2">
      <c r="A9039" s="157"/>
      <c r="E9039" s="159"/>
      <c r="F9039" s="159"/>
      <c r="G9039" s="160"/>
      <c r="H9039" s="159"/>
      <c r="I9039" s="159"/>
      <c r="K9039" s="161"/>
      <c r="S9039" s="157"/>
    </row>
    <row r="9040" spans="1:19" s="158" customFormat="1" x14ac:dyDescent="0.2">
      <c r="A9040" s="157"/>
      <c r="E9040" s="159"/>
      <c r="F9040" s="159"/>
      <c r="G9040" s="160"/>
      <c r="H9040" s="159"/>
      <c r="I9040" s="159"/>
      <c r="K9040" s="161"/>
      <c r="S9040" s="157"/>
    </row>
    <row r="9041" spans="1:19" s="158" customFormat="1" x14ac:dyDescent="0.2">
      <c r="A9041" s="157"/>
      <c r="E9041" s="159"/>
      <c r="F9041" s="159"/>
      <c r="G9041" s="160"/>
      <c r="H9041" s="159"/>
      <c r="I9041" s="159"/>
      <c r="K9041" s="161"/>
      <c r="S9041" s="157"/>
    </row>
    <row r="9042" spans="1:19" s="158" customFormat="1" x14ac:dyDescent="0.2">
      <c r="A9042" s="157"/>
      <c r="E9042" s="159"/>
      <c r="F9042" s="159"/>
      <c r="G9042" s="160"/>
      <c r="H9042" s="159"/>
      <c r="I9042" s="159"/>
      <c r="K9042" s="161"/>
      <c r="S9042" s="157"/>
    </row>
    <row r="9043" spans="1:19" s="158" customFormat="1" x14ac:dyDescent="0.2">
      <c r="A9043" s="157"/>
      <c r="E9043" s="159"/>
      <c r="F9043" s="159"/>
      <c r="G9043" s="160"/>
      <c r="H9043" s="159"/>
      <c r="I9043" s="159"/>
      <c r="K9043" s="161"/>
      <c r="S9043" s="157"/>
    </row>
    <row r="9044" spans="1:19" s="158" customFormat="1" x14ac:dyDescent="0.2">
      <c r="A9044" s="157"/>
      <c r="E9044" s="159"/>
      <c r="F9044" s="159"/>
      <c r="G9044" s="160"/>
      <c r="H9044" s="159"/>
      <c r="I9044" s="159"/>
      <c r="K9044" s="161"/>
      <c r="S9044" s="157"/>
    </row>
    <row r="9045" spans="1:19" s="158" customFormat="1" x14ac:dyDescent="0.2">
      <c r="A9045" s="157"/>
      <c r="E9045" s="159"/>
      <c r="F9045" s="159"/>
      <c r="G9045" s="160"/>
      <c r="H9045" s="159"/>
      <c r="I9045" s="159"/>
      <c r="K9045" s="161"/>
      <c r="S9045" s="157"/>
    </row>
    <row r="9046" spans="1:19" s="158" customFormat="1" x14ac:dyDescent="0.2">
      <c r="A9046" s="157"/>
      <c r="E9046" s="159"/>
      <c r="F9046" s="159"/>
      <c r="G9046" s="160"/>
      <c r="H9046" s="159"/>
      <c r="I9046" s="159"/>
      <c r="K9046" s="161"/>
      <c r="S9046" s="157"/>
    </row>
    <row r="9047" spans="1:19" s="158" customFormat="1" x14ac:dyDescent="0.2">
      <c r="A9047" s="157"/>
      <c r="E9047" s="159"/>
      <c r="F9047" s="159"/>
      <c r="G9047" s="160"/>
      <c r="H9047" s="159"/>
      <c r="I9047" s="159"/>
      <c r="K9047" s="161"/>
      <c r="S9047" s="157"/>
    </row>
    <row r="9048" spans="1:19" s="158" customFormat="1" x14ac:dyDescent="0.2">
      <c r="A9048" s="157"/>
      <c r="E9048" s="159"/>
      <c r="F9048" s="159"/>
      <c r="G9048" s="160"/>
      <c r="H9048" s="159"/>
      <c r="I9048" s="159"/>
      <c r="K9048" s="161"/>
      <c r="S9048" s="157"/>
    </row>
    <row r="9049" spans="1:19" s="158" customFormat="1" x14ac:dyDescent="0.2">
      <c r="A9049" s="157"/>
      <c r="E9049" s="159"/>
      <c r="F9049" s="159"/>
      <c r="G9049" s="160"/>
      <c r="H9049" s="159"/>
      <c r="I9049" s="159"/>
      <c r="K9049" s="161"/>
      <c r="S9049" s="157"/>
    </row>
    <row r="9050" spans="1:19" s="158" customFormat="1" x14ac:dyDescent="0.2">
      <c r="A9050" s="157"/>
      <c r="E9050" s="159"/>
      <c r="F9050" s="159"/>
      <c r="G9050" s="160"/>
      <c r="H9050" s="159"/>
      <c r="I9050" s="159"/>
      <c r="K9050" s="161"/>
      <c r="S9050" s="157"/>
    </row>
    <row r="9051" spans="1:19" s="158" customFormat="1" x14ac:dyDescent="0.2">
      <c r="A9051" s="157"/>
      <c r="E9051" s="159"/>
      <c r="F9051" s="159"/>
      <c r="G9051" s="160"/>
      <c r="H9051" s="159"/>
      <c r="I9051" s="159"/>
      <c r="K9051" s="161"/>
      <c r="S9051" s="157"/>
    </row>
    <row r="9052" spans="1:19" s="158" customFormat="1" x14ac:dyDescent="0.2">
      <c r="A9052" s="157"/>
      <c r="E9052" s="159"/>
      <c r="F9052" s="159"/>
      <c r="G9052" s="160"/>
      <c r="H9052" s="159"/>
      <c r="I9052" s="159"/>
      <c r="K9052" s="161"/>
      <c r="S9052" s="157"/>
    </row>
    <row r="9053" spans="1:19" s="158" customFormat="1" x14ac:dyDescent="0.2">
      <c r="A9053" s="157"/>
      <c r="E9053" s="159"/>
      <c r="F9053" s="159"/>
      <c r="G9053" s="160"/>
      <c r="H9053" s="159"/>
      <c r="I9053" s="159"/>
      <c r="K9053" s="161"/>
      <c r="S9053" s="157"/>
    </row>
    <row r="9054" spans="1:19" s="158" customFormat="1" x14ac:dyDescent="0.2">
      <c r="A9054" s="157"/>
      <c r="E9054" s="159"/>
      <c r="F9054" s="159"/>
      <c r="G9054" s="160"/>
      <c r="H9054" s="159"/>
      <c r="I9054" s="159"/>
      <c r="K9054" s="161"/>
      <c r="S9054" s="157"/>
    </row>
    <row r="9055" spans="1:19" s="158" customFormat="1" x14ac:dyDescent="0.2">
      <c r="A9055" s="157"/>
      <c r="E9055" s="159"/>
      <c r="F9055" s="159"/>
      <c r="G9055" s="160"/>
      <c r="H9055" s="159"/>
      <c r="I9055" s="159"/>
      <c r="K9055" s="161"/>
      <c r="S9055" s="157"/>
    </row>
    <row r="9056" spans="1:19" s="158" customFormat="1" x14ac:dyDescent="0.2">
      <c r="A9056" s="157"/>
      <c r="E9056" s="159"/>
      <c r="F9056" s="159"/>
      <c r="G9056" s="160"/>
      <c r="H9056" s="159"/>
      <c r="I9056" s="159"/>
      <c r="K9056" s="161"/>
      <c r="S9056" s="157"/>
    </row>
    <row r="9057" spans="1:19" s="158" customFormat="1" x14ac:dyDescent="0.2">
      <c r="A9057" s="157"/>
      <c r="E9057" s="159"/>
      <c r="F9057" s="159"/>
      <c r="G9057" s="160"/>
      <c r="H9057" s="159"/>
      <c r="I9057" s="159"/>
      <c r="K9057" s="161"/>
      <c r="S9057" s="157"/>
    </row>
    <row r="9058" spans="1:19" s="158" customFormat="1" x14ac:dyDescent="0.2">
      <c r="A9058" s="157"/>
      <c r="E9058" s="159"/>
      <c r="F9058" s="159"/>
      <c r="G9058" s="160"/>
      <c r="H9058" s="159"/>
      <c r="I9058" s="159"/>
      <c r="K9058" s="161"/>
      <c r="S9058" s="157"/>
    </row>
    <row r="9059" spans="1:19" s="158" customFormat="1" x14ac:dyDescent="0.2">
      <c r="A9059" s="157"/>
      <c r="E9059" s="159"/>
      <c r="F9059" s="159"/>
      <c r="G9059" s="160"/>
      <c r="H9059" s="159"/>
      <c r="I9059" s="159"/>
      <c r="K9059" s="161"/>
      <c r="S9059" s="157"/>
    </row>
    <row r="9060" spans="1:19" s="158" customFormat="1" x14ac:dyDescent="0.2">
      <c r="A9060" s="157"/>
      <c r="E9060" s="159"/>
      <c r="F9060" s="159"/>
      <c r="G9060" s="160"/>
      <c r="H9060" s="159"/>
      <c r="I9060" s="159"/>
      <c r="K9060" s="161"/>
      <c r="S9060" s="157"/>
    </row>
    <row r="9061" spans="1:19" s="158" customFormat="1" x14ac:dyDescent="0.2">
      <c r="A9061" s="157"/>
      <c r="E9061" s="159"/>
      <c r="F9061" s="159"/>
      <c r="G9061" s="160"/>
      <c r="H9061" s="159"/>
      <c r="I9061" s="159"/>
      <c r="K9061" s="161"/>
      <c r="S9061" s="157"/>
    </row>
    <row r="9062" spans="1:19" s="158" customFormat="1" x14ac:dyDescent="0.2">
      <c r="A9062" s="157"/>
      <c r="E9062" s="159"/>
      <c r="F9062" s="159"/>
      <c r="G9062" s="160"/>
      <c r="H9062" s="159"/>
      <c r="I9062" s="159"/>
      <c r="K9062" s="161"/>
      <c r="S9062" s="157"/>
    </row>
    <row r="9063" spans="1:19" s="158" customFormat="1" x14ac:dyDescent="0.2">
      <c r="A9063" s="157"/>
      <c r="E9063" s="159"/>
      <c r="F9063" s="159"/>
      <c r="G9063" s="160"/>
      <c r="H9063" s="159"/>
      <c r="I9063" s="159"/>
      <c r="K9063" s="161"/>
      <c r="S9063" s="157"/>
    </row>
    <row r="9064" spans="1:19" s="158" customFormat="1" x14ac:dyDescent="0.2">
      <c r="A9064" s="157"/>
      <c r="E9064" s="159"/>
      <c r="F9064" s="159"/>
      <c r="G9064" s="160"/>
      <c r="H9064" s="159"/>
      <c r="I9064" s="159"/>
      <c r="K9064" s="161"/>
      <c r="S9064" s="157"/>
    </row>
    <row r="9065" spans="1:19" s="158" customFormat="1" x14ac:dyDescent="0.2">
      <c r="A9065" s="157"/>
      <c r="E9065" s="159"/>
      <c r="F9065" s="159"/>
      <c r="G9065" s="160"/>
      <c r="H9065" s="159"/>
      <c r="I9065" s="159"/>
      <c r="K9065" s="161"/>
      <c r="S9065" s="157"/>
    </row>
    <row r="9066" spans="1:19" s="158" customFormat="1" x14ac:dyDescent="0.2">
      <c r="A9066" s="157"/>
      <c r="E9066" s="159"/>
      <c r="F9066" s="159"/>
      <c r="G9066" s="160"/>
      <c r="H9066" s="159"/>
      <c r="I9066" s="159"/>
      <c r="K9066" s="161"/>
      <c r="S9066" s="157"/>
    </row>
    <row r="9067" spans="1:19" s="158" customFormat="1" x14ac:dyDescent="0.2">
      <c r="A9067" s="157"/>
      <c r="E9067" s="159"/>
      <c r="F9067" s="159"/>
      <c r="G9067" s="160"/>
      <c r="H9067" s="159"/>
      <c r="I9067" s="159"/>
      <c r="K9067" s="161"/>
      <c r="S9067" s="157"/>
    </row>
    <row r="9068" spans="1:19" s="158" customFormat="1" x14ac:dyDescent="0.2">
      <c r="A9068" s="157"/>
      <c r="E9068" s="159"/>
      <c r="F9068" s="159"/>
      <c r="G9068" s="160"/>
      <c r="H9068" s="159"/>
      <c r="I9068" s="159"/>
      <c r="K9068" s="161"/>
      <c r="S9068" s="157"/>
    </row>
    <row r="9069" spans="1:19" s="158" customFormat="1" x14ac:dyDescent="0.2">
      <c r="A9069" s="157"/>
      <c r="E9069" s="159"/>
      <c r="F9069" s="159"/>
      <c r="G9069" s="160"/>
      <c r="H9069" s="159"/>
      <c r="I9069" s="159"/>
      <c r="K9069" s="161"/>
      <c r="S9069" s="157"/>
    </row>
    <row r="9070" spans="1:19" s="158" customFormat="1" x14ac:dyDescent="0.2">
      <c r="A9070" s="157"/>
      <c r="E9070" s="159"/>
      <c r="F9070" s="159"/>
      <c r="G9070" s="160"/>
      <c r="H9070" s="159"/>
      <c r="I9070" s="159"/>
      <c r="K9070" s="161"/>
      <c r="S9070" s="157"/>
    </row>
    <row r="9071" spans="1:19" s="158" customFormat="1" x14ac:dyDescent="0.2">
      <c r="A9071" s="157"/>
      <c r="E9071" s="159"/>
      <c r="F9071" s="159"/>
      <c r="G9071" s="160"/>
      <c r="H9071" s="159"/>
      <c r="I9071" s="159"/>
      <c r="K9071" s="161"/>
      <c r="S9071" s="157"/>
    </row>
    <row r="9072" spans="1:19" s="158" customFormat="1" x14ac:dyDescent="0.2">
      <c r="A9072" s="157"/>
      <c r="E9072" s="159"/>
      <c r="F9072" s="159"/>
      <c r="G9072" s="160"/>
      <c r="H9072" s="159"/>
      <c r="I9072" s="159"/>
      <c r="K9072" s="161"/>
      <c r="S9072" s="157"/>
    </row>
    <row r="9073" spans="1:19" s="158" customFormat="1" x14ac:dyDescent="0.2">
      <c r="A9073" s="157"/>
      <c r="E9073" s="159"/>
      <c r="F9073" s="159"/>
      <c r="G9073" s="160"/>
      <c r="H9073" s="159"/>
      <c r="I9073" s="159"/>
      <c r="K9073" s="161"/>
      <c r="S9073" s="157"/>
    </row>
    <row r="9074" spans="1:19" s="158" customFormat="1" x14ac:dyDescent="0.2">
      <c r="A9074" s="157"/>
      <c r="E9074" s="159"/>
      <c r="F9074" s="159"/>
      <c r="G9074" s="160"/>
      <c r="H9074" s="159"/>
      <c r="I9074" s="159"/>
      <c r="K9074" s="161"/>
      <c r="S9074" s="157"/>
    </row>
    <row r="9075" spans="1:19" s="158" customFormat="1" x14ac:dyDescent="0.2">
      <c r="A9075" s="157"/>
      <c r="E9075" s="159"/>
      <c r="F9075" s="159"/>
      <c r="G9075" s="160"/>
      <c r="H9075" s="159"/>
      <c r="I9075" s="159"/>
      <c r="K9075" s="161"/>
      <c r="S9075" s="157"/>
    </row>
    <row r="9076" spans="1:19" s="158" customFormat="1" x14ac:dyDescent="0.2">
      <c r="A9076" s="157"/>
      <c r="E9076" s="159"/>
      <c r="F9076" s="159"/>
      <c r="G9076" s="160"/>
      <c r="H9076" s="159"/>
      <c r="I9076" s="159"/>
      <c r="K9076" s="161"/>
      <c r="S9076" s="157"/>
    </row>
    <row r="9077" spans="1:19" s="158" customFormat="1" x14ac:dyDescent="0.2">
      <c r="A9077" s="157"/>
      <c r="E9077" s="159"/>
      <c r="F9077" s="159"/>
      <c r="G9077" s="160"/>
      <c r="H9077" s="159"/>
      <c r="I9077" s="159"/>
      <c r="K9077" s="161"/>
      <c r="S9077" s="157"/>
    </row>
    <row r="9078" spans="1:19" s="158" customFormat="1" x14ac:dyDescent="0.2">
      <c r="A9078" s="157"/>
      <c r="E9078" s="159"/>
      <c r="F9078" s="159"/>
      <c r="G9078" s="160"/>
      <c r="H9078" s="159"/>
      <c r="I9078" s="159"/>
      <c r="K9078" s="161"/>
      <c r="S9078" s="157"/>
    </row>
    <row r="9079" spans="1:19" s="158" customFormat="1" x14ac:dyDescent="0.2">
      <c r="A9079" s="157"/>
      <c r="E9079" s="159"/>
      <c r="F9079" s="159"/>
      <c r="G9079" s="160"/>
      <c r="H9079" s="159"/>
      <c r="I9079" s="159"/>
      <c r="K9079" s="161"/>
      <c r="S9079" s="157"/>
    </row>
    <row r="9080" spans="1:19" s="158" customFormat="1" x14ac:dyDescent="0.2">
      <c r="A9080" s="157"/>
      <c r="E9080" s="159"/>
      <c r="F9080" s="159"/>
      <c r="G9080" s="160"/>
      <c r="H9080" s="159"/>
      <c r="I9080" s="159"/>
      <c r="K9080" s="161"/>
      <c r="S9080" s="157"/>
    </row>
    <row r="9081" spans="1:19" s="158" customFormat="1" x14ac:dyDescent="0.2">
      <c r="A9081" s="157"/>
      <c r="E9081" s="159"/>
      <c r="F9081" s="159"/>
      <c r="G9081" s="160"/>
      <c r="H9081" s="159"/>
      <c r="I9081" s="159"/>
      <c r="K9081" s="161"/>
      <c r="S9081" s="157"/>
    </row>
    <row r="9082" spans="1:19" s="158" customFormat="1" x14ac:dyDescent="0.2">
      <c r="A9082" s="157"/>
      <c r="E9082" s="159"/>
      <c r="F9082" s="159"/>
      <c r="G9082" s="160"/>
      <c r="H9082" s="159"/>
      <c r="I9082" s="159"/>
      <c r="K9082" s="161"/>
      <c r="S9082" s="157"/>
    </row>
    <row r="9083" spans="1:19" s="158" customFormat="1" x14ac:dyDescent="0.2">
      <c r="A9083" s="157"/>
      <c r="E9083" s="159"/>
      <c r="F9083" s="159"/>
      <c r="G9083" s="160"/>
      <c r="H9083" s="159"/>
      <c r="I9083" s="159"/>
      <c r="K9083" s="161"/>
      <c r="S9083" s="157"/>
    </row>
    <row r="9084" spans="1:19" s="158" customFormat="1" x14ac:dyDescent="0.2">
      <c r="A9084" s="157"/>
      <c r="E9084" s="159"/>
      <c r="F9084" s="159"/>
      <c r="G9084" s="160"/>
      <c r="H9084" s="159"/>
      <c r="I9084" s="159"/>
      <c r="K9084" s="161"/>
      <c r="S9084" s="157"/>
    </row>
    <row r="9085" spans="1:19" s="158" customFormat="1" x14ac:dyDescent="0.2">
      <c r="A9085" s="157"/>
      <c r="E9085" s="159"/>
      <c r="F9085" s="159"/>
      <c r="G9085" s="160"/>
      <c r="H9085" s="159"/>
      <c r="I9085" s="159"/>
      <c r="K9085" s="161"/>
      <c r="S9085" s="157"/>
    </row>
    <row r="9086" spans="1:19" s="158" customFormat="1" x14ac:dyDescent="0.2">
      <c r="A9086" s="157"/>
      <c r="E9086" s="159"/>
      <c r="F9086" s="159"/>
      <c r="G9086" s="160"/>
      <c r="H9086" s="159"/>
      <c r="I9086" s="159"/>
      <c r="K9086" s="161"/>
      <c r="S9086" s="157"/>
    </row>
    <row r="9087" spans="1:19" s="158" customFormat="1" x14ac:dyDescent="0.2">
      <c r="A9087" s="157"/>
      <c r="E9087" s="159"/>
      <c r="F9087" s="159"/>
      <c r="G9087" s="160"/>
      <c r="H9087" s="159"/>
      <c r="I9087" s="159"/>
      <c r="K9087" s="161"/>
      <c r="S9087" s="157"/>
    </row>
    <row r="9088" spans="1:19" s="158" customFormat="1" x14ac:dyDescent="0.2">
      <c r="A9088" s="157"/>
      <c r="E9088" s="159"/>
      <c r="F9088" s="159"/>
      <c r="G9088" s="160"/>
      <c r="H9088" s="159"/>
      <c r="I9088" s="159"/>
      <c r="K9088" s="161"/>
      <c r="S9088" s="157"/>
    </row>
    <row r="9089" spans="1:19" s="158" customFormat="1" x14ac:dyDescent="0.2">
      <c r="A9089" s="157"/>
      <c r="E9089" s="159"/>
      <c r="F9089" s="159"/>
      <c r="G9089" s="160"/>
      <c r="H9089" s="159"/>
      <c r="I9089" s="159"/>
      <c r="K9089" s="161"/>
      <c r="S9089" s="157"/>
    </row>
    <row r="9090" spans="1:19" s="158" customFormat="1" x14ac:dyDescent="0.2">
      <c r="A9090" s="157"/>
      <c r="E9090" s="159"/>
      <c r="F9090" s="159"/>
      <c r="G9090" s="160"/>
      <c r="H9090" s="159"/>
      <c r="I9090" s="159"/>
      <c r="K9090" s="161"/>
      <c r="S9090" s="157"/>
    </row>
    <row r="9091" spans="1:19" s="158" customFormat="1" x14ac:dyDescent="0.2">
      <c r="A9091" s="157"/>
      <c r="E9091" s="159"/>
      <c r="F9091" s="159"/>
      <c r="G9091" s="160"/>
      <c r="H9091" s="159"/>
      <c r="I9091" s="159"/>
      <c r="K9091" s="161"/>
      <c r="S9091" s="157"/>
    </row>
    <row r="9092" spans="1:19" s="158" customFormat="1" x14ac:dyDescent="0.2">
      <c r="A9092" s="157"/>
      <c r="E9092" s="159"/>
      <c r="F9092" s="159"/>
      <c r="G9092" s="160"/>
      <c r="H9092" s="159"/>
      <c r="I9092" s="159"/>
      <c r="K9092" s="161"/>
      <c r="S9092" s="157"/>
    </row>
    <row r="9093" spans="1:19" s="158" customFormat="1" x14ac:dyDescent="0.2">
      <c r="A9093" s="157"/>
      <c r="E9093" s="159"/>
      <c r="F9093" s="159"/>
      <c r="G9093" s="160"/>
      <c r="H9093" s="159"/>
      <c r="I9093" s="159"/>
      <c r="K9093" s="161"/>
      <c r="S9093" s="157"/>
    </row>
    <row r="9094" spans="1:19" s="158" customFormat="1" x14ac:dyDescent="0.2">
      <c r="A9094" s="157"/>
      <c r="E9094" s="159"/>
      <c r="F9094" s="159"/>
      <c r="G9094" s="160"/>
      <c r="H9094" s="159"/>
      <c r="I9094" s="159"/>
      <c r="K9094" s="161"/>
      <c r="S9094" s="157"/>
    </row>
    <row r="9095" spans="1:19" s="158" customFormat="1" x14ac:dyDescent="0.2">
      <c r="A9095" s="157"/>
      <c r="E9095" s="159"/>
      <c r="F9095" s="159"/>
      <c r="G9095" s="160"/>
      <c r="H9095" s="159"/>
      <c r="I9095" s="159"/>
      <c r="K9095" s="161"/>
      <c r="S9095" s="157"/>
    </row>
    <row r="9096" spans="1:19" s="158" customFormat="1" x14ac:dyDescent="0.2">
      <c r="A9096" s="157"/>
      <c r="E9096" s="159"/>
      <c r="F9096" s="159"/>
      <c r="G9096" s="160"/>
      <c r="H9096" s="159"/>
      <c r="I9096" s="159"/>
      <c r="K9096" s="161"/>
      <c r="S9096" s="157"/>
    </row>
    <row r="9097" spans="1:19" s="158" customFormat="1" x14ac:dyDescent="0.2">
      <c r="A9097" s="157"/>
      <c r="E9097" s="159"/>
      <c r="F9097" s="159"/>
      <c r="G9097" s="160"/>
      <c r="H9097" s="159"/>
      <c r="I9097" s="159"/>
      <c r="K9097" s="161"/>
      <c r="S9097" s="157"/>
    </row>
    <row r="9098" spans="1:19" s="158" customFormat="1" x14ac:dyDescent="0.2">
      <c r="A9098" s="157"/>
      <c r="E9098" s="159"/>
      <c r="F9098" s="159"/>
      <c r="G9098" s="160"/>
      <c r="H9098" s="159"/>
      <c r="I9098" s="159"/>
      <c r="K9098" s="161"/>
      <c r="S9098" s="157"/>
    </row>
    <row r="9099" spans="1:19" s="158" customFormat="1" x14ac:dyDescent="0.2">
      <c r="A9099" s="157"/>
      <c r="E9099" s="159"/>
      <c r="F9099" s="159"/>
      <c r="G9099" s="160"/>
      <c r="H9099" s="159"/>
      <c r="I9099" s="159"/>
      <c r="K9099" s="161"/>
      <c r="S9099" s="157"/>
    </row>
    <row r="9100" spans="1:19" s="158" customFormat="1" x14ac:dyDescent="0.2">
      <c r="A9100" s="157"/>
      <c r="E9100" s="159"/>
      <c r="F9100" s="159"/>
      <c r="G9100" s="160"/>
      <c r="H9100" s="159"/>
      <c r="I9100" s="159"/>
      <c r="K9100" s="161"/>
      <c r="S9100" s="157"/>
    </row>
    <row r="9101" spans="1:19" s="158" customFormat="1" x14ac:dyDescent="0.2">
      <c r="A9101" s="157"/>
      <c r="E9101" s="159"/>
      <c r="F9101" s="159"/>
      <c r="G9101" s="160"/>
      <c r="H9101" s="159"/>
      <c r="I9101" s="159"/>
      <c r="K9101" s="161"/>
      <c r="S9101" s="157"/>
    </row>
    <row r="9102" spans="1:19" s="158" customFormat="1" x14ac:dyDescent="0.2">
      <c r="A9102" s="157"/>
      <c r="E9102" s="159"/>
      <c r="F9102" s="159"/>
      <c r="G9102" s="160"/>
      <c r="H9102" s="159"/>
      <c r="I9102" s="159"/>
      <c r="K9102" s="161"/>
      <c r="S9102" s="157"/>
    </row>
    <row r="9103" spans="1:19" s="158" customFormat="1" x14ac:dyDescent="0.2">
      <c r="A9103" s="157"/>
      <c r="E9103" s="159"/>
      <c r="F9103" s="159"/>
      <c r="G9103" s="160"/>
      <c r="H9103" s="159"/>
      <c r="I9103" s="159"/>
      <c r="K9103" s="161"/>
      <c r="S9103" s="157"/>
    </row>
    <row r="9104" spans="1:19" s="158" customFormat="1" x14ac:dyDescent="0.2">
      <c r="A9104" s="157"/>
      <c r="E9104" s="159"/>
      <c r="F9104" s="159"/>
      <c r="G9104" s="160"/>
      <c r="H9104" s="159"/>
      <c r="I9104" s="159"/>
      <c r="K9104" s="161"/>
      <c r="S9104" s="157"/>
    </row>
    <row r="9105" spans="1:19" s="158" customFormat="1" x14ac:dyDescent="0.2">
      <c r="A9105" s="157"/>
      <c r="E9105" s="159"/>
      <c r="F9105" s="159"/>
      <c r="G9105" s="160"/>
      <c r="H9105" s="159"/>
      <c r="I9105" s="159"/>
      <c r="K9105" s="161"/>
      <c r="S9105" s="157"/>
    </row>
    <row r="9106" spans="1:19" s="158" customFormat="1" x14ac:dyDescent="0.2">
      <c r="A9106" s="157"/>
      <c r="E9106" s="159"/>
      <c r="F9106" s="159"/>
      <c r="G9106" s="160"/>
      <c r="H9106" s="159"/>
      <c r="I9106" s="159"/>
      <c r="K9106" s="161"/>
      <c r="S9106" s="157"/>
    </row>
    <row r="9107" spans="1:19" s="158" customFormat="1" x14ac:dyDescent="0.2">
      <c r="A9107" s="157"/>
      <c r="E9107" s="159"/>
      <c r="F9107" s="159"/>
      <c r="G9107" s="160"/>
      <c r="H9107" s="159"/>
      <c r="I9107" s="159"/>
      <c r="K9107" s="161"/>
      <c r="S9107" s="157"/>
    </row>
    <row r="9108" spans="1:19" s="158" customFormat="1" x14ac:dyDescent="0.2">
      <c r="A9108" s="157"/>
      <c r="E9108" s="159"/>
      <c r="F9108" s="159"/>
      <c r="G9108" s="160"/>
      <c r="H9108" s="159"/>
      <c r="I9108" s="159"/>
      <c r="K9108" s="161"/>
      <c r="S9108" s="157"/>
    </row>
    <row r="9109" spans="1:19" s="158" customFormat="1" x14ac:dyDescent="0.2">
      <c r="A9109" s="157"/>
      <c r="E9109" s="159"/>
      <c r="F9109" s="159"/>
      <c r="G9109" s="160"/>
      <c r="H9109" s="159"/>
      <c r="I9109" s="159"/>
      <c r="K9109" s="161"/>
      <c r="S9109" s="157"/>
    </row>
    <row r="9110" spans="1:19" s="158" customFormat="1" x14ac:dyDescent="0.2">
      <c r="A9110" s="157"/>
      <c r="E9110" s="159"/>
      <c r="F9110" s="159"/>
      <c r="G9110" s="160"/>
      <c r="H9110" s="159"/>
      <c r="I9110" s="159"/>
      <c r="K9110" s="161"/>
      <c r="S9110" s="157"/>
    </row>
    <row r="9111" spans="1:19" s="158" customFormat="1" x14ac:dyDescent="0.2">
      <c r="A9111" s="157"/>
      <c r="E9111" s="159"/>
      <c r="F9111" s="159"/>
      <c r="G9111" s="160"/>
      <c r="H9111" s="159"/>
      <c r="I9111" s="159"/>
      <c r="K9111" s="161"/>
      <c r="S9111" s="157"/>
    </row>
    <row r="9112" spans="1:19" s="158" customFormat="1" x14ac:dyDescent="0.2">
      <c r="A9112" s="157"/>
      <c r="E9112" s="159"/>
      <c r="F9112" s="159"/>
      <c r="G9112" s="160"/>
      <c r="H9112" s="159"/>
      <c r="I9112" s="159"/>
      <c r="K9112" s="161"/>
      <c r="S9112" s="157"/>
    </row>
    <row r="9113" spans="1:19" s="158" customFormat="1" x14ac:dyDescent="0.2">
      <c r="A9113" s="157"/>
      <c r="E9113" s="159"/>
      <c r="F9113" s="159"/>
      <c r="G9113" s="160"/>
      <c r="H9113" s="159"/>
      <c r="I9113" s="159"/>
      <c r="K9113" s="161"/>
      <c r="S9113" s="157"/>
    </row>
    <row r="9114" spans="1:19" s="158" customFormat="1" x14ac:dyDescent="0.2">
      <c r="A9114" s="157"/>
      <c r="E9114" s="159"/>
      <c r="F9114" s="159"/>
      <c r="G9114" s="160"/>
      <c r="H9114" s="159"/>
      <c r="I9114" s="159"/>
      <c r="K9114" s="161"/>
      <c r="S9114" s="157"/>
    </row>
    <row r="9115" spans="1:19" s="158" customFormat="1" x14ac:dyDescent="0.2">
      <c r="A9115" s="157"/>
      <c r="E9115" s="159"/>
      <c r="F9115" s="159"/>
      <c r="G9115" s="160"/>
      <c r="H9115" s="159"/>
      <c r="I9115" s="159"/>
      <c r="K9115" s="161"/>
      <c r="S9115" s="157"/>
    </row>
    <row r="9116" spans="1:19" s="158" customFormat="1" x14ac:dyDescent="0.2">
      <c r="A9116" s="157"/>
      <c r="E9116" s="159"/>
      <c r="F9116" s="159"/>
      <c r="G9116" s="160"/>
      <c r="H9116" s="159"/>
      <c r="I9116" s="159"/>
      <c r="K9116" s="161"/>
      <c r="S9116" s="157"/>
    </row>
    <row r="9117" spans="1:19" s="158" customFormat="1" x14ac:dyDescent="0.2">
      <c r="A9117" s="157"/>
      <c r="E9117" s="159"/>
      <c r="F9117" s="159"/>
      <c r="G9117" s="160"/>
      <c r="H9117" s="159"/>
      <c r="I9117" s="159"/>
      <c r="K9117" s="161"/>
      <c r="S9117" s="157"/>
    </row>
    <row r="9118" spans="1:19" s="158" customFormat="1" x14ac:dyDescent="0.2">
      <c r="A9118" s="157"/>
      <c r="E9118" s="159"/>
      <c r="F9118" s="159"/>
      <c r="G9118" s="160"/>
      <c r="H9118" s="159"/>
      <c r="I9118" s="159"/>
      <c r="K9118" s="161"/>
      <c r="S9118" s="157"/>
    </row>
    <row r="9119" spans="1:19" s="158" customFormat="1" x14ac:dyDescent="0.2">
      <c r="A9119" s="157"/>
      <c r="E9119" s="159"/>
      <c r="F9119" s="159"/>
      <c r="G9119" s="160"/>
      <c r="H9119" s="159"/>
      <c r="I9119" s="159"/>
      <c r="K9119" s="161"/>
      <c r="S9119" s="157"/>
    </row>
    <row r="9120" spans="1:19" s="158" customFormat="1" x14ac:dyDescent="0.2">
      <c r="A9120" s="157"/>
      <c r="E9120" s="159"/>
      <c r="F9120" s="159"/>
      <c r="G9120" s="160"/>
      <c r="H9120" s="159"/>
      <c r="I9120" s="159"/>
      <c r="K9120" s="161"/>
      <c r="S9120" s="157"/>
    </row>
    <row r="9121" spans="1:19" s="158" customFormat="1" x14ac:dyDescent="0.2">
      <c r="A9121" s="157"/>
      <c r="E9121" s="159"/>
      <c r="F9121" s="159"/>
      <c r="G9121" s="160"/>
      <c r="H9121" s="159"/>
      <c r="I9121" s="159"/>
      <c r="K9121" s="161"/>
      <c r="S9121" s="157"/>
    </row>
    <row r="9122" spans="1:19" s="158" customFormat="1" x14ac:dyDescent="0.2">
      <c r="A9122" s="157"/>
      <c r="E9122" s="159"/>
      <c r="F9122" s="159"/>
      <c r="G9122" s="160"/>
      <c r="H9122" s="159"/>
      <c r="I9122" s="159"/>
      <c r="K9122" s="161"/>
      <c r="S9122" s="157"/>
    </row>
    <row r="9123" spans="1:19" s="158" customFormat="1" x14ac:dyDescent="0.2">
      <c r="A9123" s="157"/>
      <c r="E9123" s="159"/>
      <c r="F9123" s="159"/>
      <c r="G9123" s="160"/>
      <c r="H9123" s="159"/>
      <c r="I9123" s="159"/>
      <c r="K9123" s="161"/>
      <c r="S9123" s="157"/>
    </row>
    <row r="9124" spans="1:19" s="158" customFormat="1" x14ac:dyDescent="0.2">
      <c r="A9124" s="157"/>
      <c r="E9124" s="159"/>
      <c r="F9124" s="159"/>
      <c r="G9124" s="160"/>
      <c r="H9124" s="159"/>
      <c r="I9124" s="159"/>
      <c r="K9124" s="161"/>
      <c r="S9124" s="157"/>
    </row>
    <row r="9125" spans="1:19" s="158" customFormat="1" x14ac:dyDescent="0.2">
      <c r="A9125" s="157"/>
      <c r="E9125" s="159"/>
      <c r="F9125" s="159"/>
      <c r="G9125" s="160"/>
      <c r="H9125" s="159"/>
      <c r="I9125" s="159"/>
      <c r="K9125" s="161"/>
      <c r="S9125" s="157"/>
    </row>
    <row r="9126" spans="1:19" s="158" customFormat="1" x14ac:dyDescent="0.2">
      <c r="A9126" s="157"/>
      <c r="E9126" s="159"/>
      <c r="F9126" s="159"/>
      <c r="G9126" s="160"/>
      <c r="H9126" s="159"/>
      <c r="I9126" s="159"/>
      <c r="K9126" s="161"/>
      <c r="S9126" s="157"/>
    </row>
    <row r="9127" spans="1:19" s="158" customFormat="1" x14ac:dyDescent="0.2">
      <c r="A9127" s="157"/>
      <c r="E9127" s="159"/>
      <c r="F9127" s="159"/>
      <c r="G9127" s="160"/>
      <c r="H9127" s="159"/>
      <c r="I9127" s="159"/>
      <c r="K9127" s="161"/>
      <c r="S9127" s="157"/>
    </row>
    <row r="9128" spans="1:19" s="158" customFormat="1" x14ac:dyDescent="0.2">
      <c r="A9128" s="157"/>
      <c r="E9128" s="159"/>
      <c r="F9128" s="159"/>
      <c r="G9128" s="160"/>
      <c r="H9128" s="159"/>
      <c r="I9128" s="159"/>
      <c r="K9128" s="161"/>
      <c r="S9128" s="157"/>
    </row>
    <row r="9129" spans="1:19" s="158" customFormat="1" x14ac:dyDescent="0.2">
      <c r="A9129" s="157"/>
      <c r="E9129" s="159"/>
      <c r="F9129" s="159"/>
      <c r="G9129" s="160"/>
      <c r="H9129" s="159"/>
      <c r="I9129" s="159"/>
      <c r="K9129" s="161"/>
      <c r="S9129" s="157"/>
    </row>
    <row r="9130" spans="1:19" s="158" customFormat="1" x14ac:dyDescent="0.2">
      <c r="A9130" s="157"/>
      <c r="E9130" s="159"/>
      <c r="F9130" s="159"/>
      <c r="G9130" s="160"/>
      <c r="H9130" s="159"/>
      <c r="I9130" s="159"/>
      <c r="K9130" s="161"/>
      <c r="S9130" s="157"/>
    </row>
    <row r="9131" spans="1:19" s="158" customFormat="1" x14ac:dyDescent="0.2">
      <c r="A9131" s="157"/>
      <c r="E9131" s="159"/>
      <c r="F9131" s="159"/>
      <c r="G9131" s="160"/>
      <c r="H9131" s="159"/>
      <c r="I9131" s="159"/>
      <c r="K9131" s="161"/>
      <c r="S9131" s="157"/>
    </row>
    <row r="9132" spans="1:19" s="158" customFormat="1" x14ac:dyDescent="0.2">
      <c r="A9132" s="157"/>
      <c r="E9132" s="159"/>
      <c r="F9132" s="159"/>
      <c r="G9132" s="160"/>
      <c r="H9132" s="159"/>
      <c r="I9132" s="159"/>
      <c r="K9132" s="161"/>
      <c r="S9132" s="157"/>
    </row>
    <row r="9133" spans="1:19" s="158" customFormat="1" x14ac:dyDescent="0.2">
      <c r="A9133" s="157"/>
      <c r="E9133" s="159"/>
      <c r="F9133" s="159"/>
      <c r="G9133" s="160"/>
      <c r="H9133" s="159"/>
      <c r="I9133" s="159"/>
      <c r="K9133" s="161"/>
      <c r="S9133" s="157"/>
    </row>
    <row r="9134" spans="1:19" s="158" customFormat="1" x14ac:dyDescent="0.2">
      <c r="A9134" s="157"/>
      <c r="E9134" s="159"/>
      <c r="F9134" s="159"/>
      <c r="G9134" s="160"/>
      <c r="H9134" s="159"/>
      <c r="I9134" s="159"/>
      <c r="K9134" s="161"/>
      <c r="S9134" s="157"/>
    </row>
    <row r="9135" spans="1:19" s="158" customFormat="1" x14ac:dyDescent="0.2">
      <c r="A9135" s="157"/>
      <c r="E9135" s="159"/>
      <c r="F9135" s="159"/>
      <c r="G9135" s="160"/>
      <c r="H9135" s="159"/>
      <c r="I9135" s="159"/>
      <c r="K9135" s="161"/>
      <c r="S9135" s="157"/>
    </row>
    <row r="9136" spans="1:19" s="158" customFormat="1" x14ac:dyDescent="0.2">
      <c r="A9136" s="157"/>
      <c r="E9136" s="159"/>
      <c r="F9136" s="159"/>
      <c r="G9136" s="160"/>
      <c r="H9136" s="159"/>
      <c r="I9136" s="159"/>
      <c r="K9136" s="161"/>
      <c r="S9136" s="157"/>
    </row>
    <row r="9137" spans="1:19" s="158" customFormat="1" x14ac:dyDescent="0.2">
      <c r="A9137" s="157"/>
      <c r="E9137" s="159"/>
      <c r="F9137" s="159"/>
      <c r="G9137" s="160"/>
      <c r="H9137" s="159"/>
      <c r="I9137" s="159"/>
      <c r="K9137" s="161"/>
      <c r="S9137" s="157"/>
    </row>
    <row r="9138" spans="1:19" s="158" customFormat="1" x14ac:dyDescent="0.2">
      <c r="A9138" s="157"/>
      <c r="E9138" s="159"/>
      <c r="F9138" s="159"/>
      <c r="G9138" s="160"/>
      <c r="H9138" s="159"/>
      <c r="I9138" s="159"/>
      <c r="K9138" s="161"/>
      <c r="S9138" s="157"/>
    </row>
    <row r="9139" spans="1:19" s="158" customFormat="1" x14ac:dyDescent="0.2">
      <c r="A9139" s="157"/>
      <c r="E9139" s="159"/>
      <c r="F9139" s="159"/>
      <c r="G9139" s="160"/>
      <c r="H9139" s="159"/>
      <c r="I9139" s="159"/>
      <c r="K9139" s="161"/>
      <c r="S9139" s="157"/>
    </row>
    <row r="9140" spans="1:19" s="158" customFormat="1" x14ac:dyDescent="0.2">
      <c r="A9140" s="157"/>
      <c r="E9140" s="159"/>
      <c r="F9140" s="159"/>
      <c r="G9140" s="160"/>
      <c r="H9140" s="159"/>
      <c r="I9140" s="159"/>
      <c r="K9140" s="161"/>
      <c r="S9140" s="157"/>
    </row>
    <row r="9141" spans="1:19" s="158" customFormat="1" x14ac:dyDescent="0.2">
      <c r="A9141" s="157"/>
      <c r="E9141" s="159"/>
      <c r="F9141" s="159"/>
      <c r="G9141" s="160"/>
      <c r="H9141" s="159"/>
      <c r="I9141" s="159"/>
      <c r="K9141" s="161"/>
      <c r="S9141" s="157"/>
    </row>
    <row r="9142" spans="1:19" s="158" customFormat="1" x14ac:dyDescent="0.2">
      <c r="A9142" s="157"/>
      <c r="E9142" s="159"/>
      <c r="F9142" s="159"/>
      <c r="G9142" s="160"/>
      <c r="H9142" s="159"/>
      <c r="I9142" s="159"/>
      <c r="K9142" s="161"/>
      <c r="S9142" s="157"/>
    </row>
    <row r="9143" spans="1:19" s="158" customFormat="1" x14ac:dyDescent="0.2">
      <c r="A9143" s="157"/>
      <c r="E9143" s="159"/>
      <c r="F9143" s="159"/>
      <c r="G9143" s="160"/>
      <c r="H9143" s="159"/>
      <c r="I9143" s="159"/>
      <c r="K9143" s="161"/>
      <c r="S9143" s="157"/>
    </row>
    <row r="9144" spans="1:19" s="158" customFormat="1" x14ac:dyDescent="0.2">
      <c r="A9144" s="157"/>
      <c r="E9144" s="159"/>
      <c r="F9144" s="159"/>
      <c r="G9144" s="160"/>
      <c r="H9144" s="159"/>
      <c r="I9144" s="159"/>
      <c r="K9144" s="161"/>
      <c r="S9144" s="157"/>
    </row>
    <row r="9145" spans="1:19" s="158" customFormat="1" x14ac:dyDescent="0.2">
      <c r="A9145" s="157"/>
      <c r="E9145" s="159"/>
      <c r="F9145" s="159"/>
      <c r="G9145" s="160"/>
      <c r="H9145" s="159"/>
      <c r="I9145" s="159"/>
      <c r="K9145" s="161"/>
      <c r="S9145" s="157"/>
    </row>
    <row r="9146" spans="1:19" s="158" customFormat="1" x14ac:dyDescent="0.2">
      <c r="A9146" s="157"/>
      <c r="E9146" s="159"/>
      <c r="F9146" s="159"/>
      <c r="G9146" s="160"/>
      <c r="H9146" s="159"/>
      <c r="I9146" s="159"/>
      <c r="K9146" s="161"/>
      <c r="S9146" s="157"/>
    </row>
    <row r="9147" spans="1:19" s="158" customFormat="1" x14ac:dyDescent="0.2">
      <c r="A9147" s="157"/>
      <c r="E9147" s="159"/>
      <c r="F9147" s="159"/>
      <c r="G9147" s="160"/>
      <c r="H9147" s="159"/>
      <c r="I9147" s="159"/>
      <c r="K9147" s="161"/>
      <c r="S9147" s="157"/>
    </row>
    <row r="9148" spans="1:19" s="158" customFormat="1" x14ac:dyDescent="0.2">
      <c r="A9148" s="157"/>
      <c r="E9148" s="159"/>
      <c r="F9148" s="159"/>
      <c r="G9148" s="160"/>
      <c r="H9148" s="159"/>
      <c r="I9148" s="159"/>
      <c r="K9148" s="161"/>
      <c r="S9148" s="157"/>
    </row>
    <row r="9149" spans="1:19" s="158" customFormat="1" x14ac:dyDescent="0.2">
      <c r="A9149" s="157"/>
      <c r="E9149" s="159"/>
      <c r="F9149" s="159"/>
      <c r="G9149" s="160"/>
      <c r="H9149" s="159"/>
      <c r="I9149" s="159"/>
      <c r="K9149" s="161"/>
      <c r="S9149" s="157"/>
    </row>
    <row r="9150" spans="1:19" s="158" customFormat="1" x14ac:dyDescent="0.2">
      <c r="A9150" s="157"/>
      <c r="E9150" s="159"/>
      <c r="F9150" s="159"/>
      <c r="G9150" s="160"/>
      <c r="H9150" s="159"/>
      <c r="I9150" s="159"/>
      <c r="K9150" s="161"/>
      <c r="S9150" s="157"/>
    </row>
    <row r="9151" spans="1:19" s="158" customFormat="1" x14ac:dyDescent="0.2">
      <c r="A9151" s="157"/>
      <c r="E9151" s="159"/>
      <c r="F9151" s="159"/>
      <c r="G9151" s="160"/>
      <c r="H9151" s="159"/>
      <c r="I9151" s="159"/>
      <c r="K9151" s="161"/>
      <c r="S9151" s="157"/>
    </row>
    <row r="9152" spans="1:19" s="158" customFormat="1" x14ac:dyDescent="0.2">
      <c r="A9152" s="157"/>
      <c r="E9152" s="159"/>
      <c r="F9152" s="159"/>
      <c r="G9152" s="160"/>
      <c r="H9152" s="159"/>
      <c r="I9152" s="159"/>
      <c r="K9152" s="161"/>
      <c r="S9152" s="157"/>
    </row>
    <row r="9153" spans="1:19" s="158" customFormat="1" x14ac:dyDescent="0.2">
      <c r="A9153" s="157"/>
      <c r="E9153" s="159"/>
      <c r="F9153" s="159"/>
      <c r="G9153" s="160"/>
      <c r="H9153" s="159"/>
      <c r="I9153" s="159"/>
      <c r="K9153" s="161"/>
      <c r="S9153" s="157"/>
    </row>
    <row r="9154" spans="1:19" s="158" customFormat="1" x14ac:dyDescent="0.2">
      <c r="A9154" s="157"/>
      <c r="E9154" s="159"/>
      <c r="F9154" s="159"/>
      <c r="G9154" s="160"/>
      <c r="H9154" s="159"/>
      <c r="I9154" s="159"/>
      <c r="K9154" s="161"/>
      <c r="S9154" s="157"/>
    </row>
    <row r="9155" spans="1:19" s="158" customFormat="1" x14ac:dyDescent="0.2">
      <c r="A9155" s="157"/>
      <c r="E9155" s="159"/>
      <c r="F9155" s="159"/>
      <c r="G9155" s="160"/>
      <c r="H9155" s="159"/>
      <c r="I9155" s="159"/>
      <c r="K9155" s="161"/>
      <c r="S9155" s="157"/>
    </row>
    <row r="9156" spans="1:19" s="158" customFormat="1" x14ac:dyDescent="0.2">
      <c r="A9156" s="157"/>
      <c r="E9156" s="159"/>
      <c r="F9156" s="159"/>
      <c r="G9156" s="160"/>
      <c r="H9156" s="159"/>
      <c r="I9156" s="159"/>
      <c r="K9156" s="161"/>
      <c r="S9156" s="157"/>
    </row>
    <row r="9157" spans="1:19" s="158" customFormat="1" x14ac:dyDescent="0.2">
      <c r="A9157" s="157"/>
      <c r="E9157" s="159"/>
      <c r="F9157" s="159"/>
      <c r="G9157" s="160"/>
      <c r="H9157" s="159"/>
      <c r="I9157" s="159"/>
      <c r="K9157" s="161"/>
      <c r="S9157" s="157"/>
    </row>
    <row r="9158" spans="1:19" s="158" customFormat="1" x14ac:dyDescent="0.2">
      <c r="A9158" s="157"/>
      <c r="E9158" s="159"/>
      <c r="F9158" s="159"/>
      <c r="G9158" s="160"/>
      <c r="H9158" s="159"/>
      <c r="I9158" s="159"/>
      <c r="K9158" s="161"/>
      <c r="S9158" s="157"/>
    </row>
    <row r="9159" spans="1:19" s="158" customFormat="1" x14ac:dyDescent="0.2">
      <c r="A9159" s="157"/>
      <c r="E9159" s="159"/>
      <c r="F9159" s="159"/>
      <c r="G9159" s="160"/>
      <c r="H9159" s="159"/>
      <c r="I9159" s="159"/>
      <c r="K9159" s="161"/>
      <c r="S9159" s="157"/>
    </row>
    <row r="9160" spans="1:19" s="158" customFormat="1" x14ac:dyDescent="0.2">
      <c r="A9160" s="157"/>
      <c r="E9160" s="159"/>
      <c r="F9160" s="159"/>
      <c r="G9160" s="160"/>
      <c r="H9160" s="159"/>
      <c r="I9160" s="159"/>
      <c r="K9160" s="161"/>
      <c r="S9160" s="157"/>
    </row>
    <row r="9161" spans="1:19" s="158" customFormat="1" x14ac:dyDescent="0.2">
      <c r="A9161" s="157"/>
      <c r="E9161" s="159"/>
      <c r="F9161" s="159"/>
      <c r="G9161" s="160"/>
      <c r="H9161" s="159"/>
      <c r="I9161" s="159"/>
      <c r="K9161" s="161"/>
      <c r="S9161" s="157"/>
    </row>
    <row r="9162" spans="1:19" s="158" customFormat="1" x14ac:dyDescent="0.2">
      <c r="A9162" s="157"/>
      <c r="E9162" s="159"/>
      <c r="F9162" s="159"/>
      <c r="G9162" s="160"/>
      <c r="H9162" s="159"/>
      <c r="I9162" s="159"/>
      <c r="K9162" s="161"/>
      <c r="S9162" s="157"/>
    </row>
    <row r="9163" spans="1:19" s="158" customFormat="1" x14ac:dyDescent="0.2">
      <c r="A9163" s="157"/>
      <c r="E9163" s="159"/>
      <c r="F9163" s="159"/>
      <c r="G9163" s="160"/>
      <c r="H9163" s="159"/>
      <c r="I9163" s="159"/>
      <c r="K9163" s="161"/>
      <c r="S9163" s="157"/>
    </row>
    <row r="9164" spans="1:19" s="158" customFormat="1" x14ac:dyDescent="0.2">
      <c r="A9164" s="157"/>
      <c r="E9164" s="159"/>
      <c r="F9164" s="159"/>
      <c r="G9164" s="160"/>
      <c r="H9164" s="159"/>
      <c r="I9164" s="159"/>
      <c r="K9164" s="161"/>
      <c r="S9164" s="157"/>
    </row>
    <row r="9165" spans="1:19" s="158" customFormat="1" x14ac:dyDescent="0.2">
      <c r="A9165" s="157"/>
      <c r="E9165" s="159"/>
      <c r="F9165" s="159"/>
      <c r="G9165" s="160"/>
      <c r="H9165" s="159"/>
      <c r="I9165" s="159"/>
      <c r="K9165" s="161"/>
      <c r="S9165" s="157"/>
    </row>
    <row r="9166" spans="1:19" s="158" customFormat="1" x14ac:dyDescent="0.2">
      <c r="A9166" s="157"/>
      <c r="E9166" s="159"/>
      <c r="F9166" s="159"/>
      <c r="G9166" s="160"/>
      <c r="H9166" s="159"/>
      <c r="I9166" s="159"/>
      <c r="K9166" s="161"/>
      <c r="S9166" s="157"/>
    </row>
    <row r="9167" spans="1:19" s="158" customFormat="1" x14ac:dyDescent="0.2">
      <c r="A9167" s="157"/>
      <c r="E9167" s="159"/>
      <c r="F9167" s="159"/>
      <c r="G9167" s="160"/>
      <c r="H9167" s="159"/>
      <c r="I9167" s="159"/>
      <c r="K9167" s="161"/>
      <c r="S9167" s="157"/>
    </row>
    <row r="9168" spans="1:19" s="158" customFormat="1" x14ac:dyDescent="0.2">
      <c r="A9168" s="157"/>
      <c r="E9168" s="159"/>
      <c r="F9168" s="159"/>
      <c r="G9168" s="160"/>
      <c r="H9168" s="159"/>
      <c r="I9168" s="159"/>
      <c r="K9168" s="161"/>
      <c r="S9168" s="157"/>
    </row>
    <row r="9169" spans="1:19" s="158" customFormat="1" x14ac:dyDescent="0.2">
      <c r="A9169" s="157"/>
      <c r="E9169" s="159"/>
      <c r="F9169" s="159"/>
      <c r="G9169" s="160"/>
      <c r="H9169" s="159"/>
      <c r="I9169" s="159"/>
      <c r="K9169" s="161"/>
      <c r="S9169" s="157"/>
    </row>
    <row r="9170" spans="1:19" s="158" customFormat="1" x14ac:dyDescent="0.2">
      <c r="A9170" s="157"/>
      <c r="E9170" s="159"/>
      <c r="F9170" s="159"/>
      <c r="G9170" s="160"/>
      <c r="H9170" s="159"/>
      <c r="I9170" s="159"/>
      <c r="K9170" s="161"/>
      <c r="S9170" s="157"/>
    </row>
    <row r="9171" spans="1:19" s="158" customFormat="1" x14ac:dyDescent="0.2">
      <c r="A9171" s="157"/>
      <c r="E9171" s="159"/>
      <c r="F9171" s="159"/>
      <c r="G9171" s="160"/>
      <c r="H9171" s="159"/>
      <c r="I9171" s="159"/>
      <c r="K9171" s="161"/>
      <c r="S9171" s="157"/>
    </row>
    <row r="9172" spans="1:19" s="158" customFormat="1" x14ac:dyDescent="0.2">
      <c r="A9172" s="157"/>
      <c r="E9172" s="159"/>
      <c r="F9172" s="159"/>
      <c r="G9172" s="160"/>
      <c r="H9172" s="159"/>
      <c r="I9172" s="159"/>
      <c r="K9172" s="161"/>
      <c r="S9172" s="157"/>
    </row>
    <row r="9173" spans="1:19" s="158" customFormat="1" x14ac:dyDescent="0.2">
      <c r="A9173" s="157"/>
      <c r="E9173" s="159"/>
      <c r="F9173" s="159"/>
      <c r="G9173" s="160"/>
      <c r="H9173" s="159"/>
      <c r="I9173" s="159"/>
      <c r="K9173" s="161"/>
      <c r="S9173" s="157"/>
    </row>
    <row r="9174" spans="1:19" s="158" customFormat="1" x14ac:dyDescent="0.2">
      <c r="A9174" s="157"/>
      <c r="E9174" s="159"/>
      <c r="F9174" s="159"/>
      <c r="G9174" s="160"/>
      <c r="H9174" s="159"/>
      <c r="I9174" s="159"/>
      <c r="K9174" s="161"/>
      <c r="S9174" s="157"/>
    </row>
    <row r="9175" spans="1:19" s="158" customFormat="1" x14ac:dyDescent="0.2">
      <c r="A9175" s="157"/>
      <c r="E9175" s="159"/>
      <c r="F9175" s="159"/>
      <c r="G9175" s="160"/>
      <c r="H9175" s="159"/>
      <c r="I9175" s="159"/>
      <c r="K9175" s="161"/>
      <c r="S9175" s="157"/>
    </row>
    <row r="9176" spans="1:19" s="158" customFormat="1" x14ac:dyDescent="0.2">
      <c r="A9176" s="157"/>
      <c r="E9176" s="159"/>
      <c r="F9176" s="159"/>
      <c r="G9176" s="160"/>
      <c r="H9176" s="159"/>
      <c r="I9176" s="159"/>
      <c r="K9176" s="161"/>
      <c r="S9176" s="157"/>
    </row>
    <row r="9177" spans="1:19" s="158" customFormat="1" x14ac:dyDescent="0.2">
      <c r="A9177" s="157"/>
      <c r="E9177" s="159"/>
      <c r="F9177" s="159"/>
      <c r="G9177" s="160"/>
      <c r="H9177" s="159"/>
      <c r="I9177" s="159"/>
      <c r="K9177" s="161"/>
      <c r="S9177" s="157"/>
    </row>
    <row r="9178" spans="1:19" s="158" customFormat="1" x14ac:dyDescent="0.2">
      <c r="A9178" s="157"/>
      <c r="E9178" s="159"/>
      <c r="F9178" s="159"/>
      <c r="G9178" s="160"/>
      <c r="H9178" s="159"/>
      <c r="I9178" s="159"/>
      <c r="K9178" s="161"/>
      <c r="S9178" s="157"/>
    </row>
    <row r="9179" spans="1:19" s="158" customFormat="1" x14ac:dyDescent="0.2">
      <c r="A9179" s="157"/>
      <c r="E9179" s="159"/>
      <c r="F9179" s="159"/>
      <c r="G9179" s="160"/>
      <c r="H9179" s="159"/>
      <c r="I9179" s="159"/>
      <c r="K9179" s="161"/>
      <c r="S9179" s="157"/>
    </row>
    <row r="9180" spans="1:19" s="158" customFormat="1" x14ac:dyDescent="0.2">
      <c r="A9180" s="157"/>
      <c r="E9180" s="159"/>
      <c r="F9180" s="159"/>
      <c r="G9180" s="160"/>
      <c r="H9180" s="159"/>
      <c r="I9180" s="159"/>
      <c r="K9180" s="161"/>
      <c r="S9180" s="157"/>
    </row>
    <row r="9181" spans="1:19" s="158" customFormat="1" x14ac:dyDescent="0.2">
      <c r="A9181" s="157"/>
      <c r="E9181" s="159"/>
      <c r="F9181" s="159"/>
      <c r="G9181" s="160"/>
      <c r="H9181" s="159"/>
      <c r="I9181" s="159"/>
      <c r="K9181" s="161"/>
      <c r="S9181" s="157"/>
    </row>
    <row r="9182" spans="1:19" s="158" customFormat="1" x14ac:dyDescent="0.2">
      <c r="A9182" s="157"/>
      <c r="E9182" s="159"/>
      <c r="F9182" s="159"/>
      <c r="G9182" s="160"/>
      <c r="H9182" s="159"/>
      <c r="I9182" s="159"/>
      <c r="K9182" s="161"/>
      <c r="S9182" s="157"/>
    </row>
    <row r="9183" spans="1:19" s="158" customFormat="1" x14ac:dyDescent="0.2">
      <c r="A9183" s="157"/>
      <c r="E9183" s="159"/>
      <c r="F9183" s="159"/>
      <c r="G9183" s="160"/>
      <c r="H9183" s="159"/>
      <c r="I9183" s="159"/>
      <c r="K9183" s="161"/>
      <c r="S9183" s="157"/>
    </row>
    <row r="9184" spans="1:19" s="158" customFormat="1" x14ac:dyDescent="0.2">
      <c r="A9184" s="157"/>
      <c r="E9184" s="159"/>
      <c r="F9184" s="159"/>
      <c r="G9184" s="160"/>
      <c r="H9184" s="159"/>
      <c r="I9184" s="159"/>
      <c r="K9184" s="161"/>
      <c r="S9184" s="157"/>
    </row>
    <row r="9185" spans="1:19" s="158" customFormat="1" x14ac:dyDescent="0.2">
      <c r="A9185" s="157"/>
      <c r="E9185" s="159"/>
      <c r="F9185" s="159"/>
      <c r="G9185" s="160"/>
      <c r="H9185" s="159"/>
      <c r="I9185" s="159"/>
      <c r="K9185" s="161"/>
      <c r="S9185" s="157"/>
    </row>
    <row r="9186" spans="1:19" s="158" customFormat="1" x14ac:dyDescent="0.2">
      <c r="A9186" s="157"/>
      <c r="E9186" s="159"/>
      <c r="F9186" s="159"/>
      <c r="G9186" s="160"/>
      <c r="H9186" s="159"/>
      <c r="I9186" s="159"/>
      <c r="K9186" s="161"/>
      <c r="S9186" s="157"/>
    </row>
    <row r="9187" spans="1:19" s="158" customFormat="1" x14ac:dyDescent="0.2">
      <c r="A9187" s="157"/>
      <c r="E9187" s="159"/>
      <c r="F9187" s="159"/>
      <c r="G9187" s="160"/>
      <c r="H9187" s="159"/>
      <c r="I9187" s="159"/>
      <c r="K9187" s="161"/>
      <c r="S9187" s="157"/>
    </row>
    <row r="9188" spans="1:19" s="158" customFormat="1" x14ac:dyDescent="0.2">
      <c r="A9188" s="157"/>
      <c r="E9188" s="159"/>
      <c r="F9188" s="159"/>
      <c r="G9188" s="160"/>
      <c r="H9188" s="159"/>
      <c r="I9188" s="159"/>
      <c r="K9188" s="161"/>
      <c r="S9188" s="157"/>
    </row>
    <row r="9189" spans="1:19" s="158" customFormat="1" x14ac:dyDescent="0.2">
      <c r="A9189" s="157"/>
      <c r="E9189" s="159"/>
      <c r="F9189" s="159"/>
      <c r="G9189" s="160"/>
      <c r="H9189" s="159"/>
      <c r="I9189" s="159"/>
      <c r="K9189" s="161"/>
      <c r="S9189" s="157"/>
    </row>
    <row r="9190" spans="1:19" s="158" customFormat="1" x14ac:dyDescent="0.2">
      <c r="A9190" s="157"/>
      <c r="E9190" s="159"/>
      <c r="F9190" s="159"/>
      <c r="G9190" s="160"/>
      <c r="H9190" s="159"/>
      <c r="I9190" s="159"/>
      <c r="K9190" s="161"/>
      <c r="S9190" s="157"/>
    </row>
    <row r="9191" spans="1:19" s="158" customFormat="1" x14ac:dyDescent="0.2">
      <c r="A9191" s="157"/>
      <c r="E9191" s="159"/>
      <c r="F9191" s="159"/>
      <c r="G9191" s="160"/>
      <c r="H9191" s="159"/>
      <c r="I9191" s="159"/>
      <c r="K9191" s="161"/>
      <c r="S9191" s="157"/>
    </row>
    <row r="9192" spans="1:19" s="158" customFormat="1" x14ac:dyDescent="0.2">
      <c r="A9192" s="157"/>
      <c r="E9192" s="159"/>
      <c r="F9192" s="159"/>
      <c r="G9192" s="160"/>
      <c r="H9192" s="159"/>
      <c r="I9192" s="159"/>
      <c r="K9192" s="161"/>
      <c r="S9192" s="157"/>
    </row>
    <row r="9193" spans="1:19" s="158" customFormat="1" x14ac:dyDescent="0.2">
      <c r="A9193" s="157"/>
      <c r="E9193" s="159"/>
      <c r="F9193" s="159"/>
      <c r="G9193" s="160"/>
      <c r="H9193" s="159"/>
      <c r="I9193" s="159"/>
      <c r="K9193" s="161"/>
      <c r="S9193" s="157"/>
    </row>
    <row r="9194" spans="1:19" s="158" customFormat="1" x14ac:dyDescent="0.2">
      <c r="A9194" s="157"/>
      <c r="E9194" s="159"/>
      <c r="F9194" s="159"/>
      <c r="G9194" s="160"/>
      <c r="H9194" s="159"/>
      <c r="I9194" s="159"/>
      <c r="K9194" s="161"/>
      <c r="S9194" s="157"/>
    </row>
    <row r="9195" spans="1:19" s="158" customFormat="1" x14ac:dyDescent="0.2">
      <c r="A9195" s="157"/>
      <c r="E9195" s="159"/>
      <c r="F9195" s="159"/>
      <c r="G9195" s="160"/>
      <c r="H9195" s="159"/>
      <c r="I9195" s="159"/>
      <c r="K9195" s="161"/>
      <c r="S9195" s="157"/>
    </row>
    <row r="9196" spans="1:19" s="158" customFormat="1" x14ac:dyDescent="0.2">
      <c r="A9196" s="157"/>
      <c r="E9196" s="159"/>
      <c r="F9196" s="159"/>
      <c r="G9196" s="160"/>
      <c r="H9196" s="159"/>
      <c r="I9196" s="159"/>
      <c r="K9196" s="161"/>
      <c r="S9196" s="157"/>
    </row>
    <row r="9197" spans="1:19" s="158" customFormat="1" x14ac:dyDescent="0.2">
      <c r="A9197" s="157"/>
      <c r="E9197" s="159"/>
      <c r="F9197" s="159"/>
      <c r="G9197" s="160"/>
      <c r="H9197" s="159"/>
      <c r="I9197" s="159"/>
      <c r="K9197" s="161"/>
      <c r="S9197" s="157"/>
    </row>
    <row r="9198" spans="1:19" s="158" customFormat="1" x14ac:dyDescent="0.2">
      <c r="A9198" s="157"/>
      <c r="E9198" s="159"/>
      <c r="F9198" s="159"/>
      <c r="G9198" s="160"/>
      <c r="H9198" s="159"/>
      <c r="I9198" s="159"/>
      <c r="K9198" s="161"/>
      <c r="S9198" s="157"/>
    </row>
    <row r="9199" spans="1:19" s="158" customFormat="1" x14ac:dyDescent="0.2">
      <c r="A9199" s="157"/>
      <c r="E9199" s="159"/>
      <c r="F9199" s="159"/>
      <c r="G9199" s="160"/>
      <c r="H9199" s="159"/>
      <c r="I9199" s="159"/>
      <c r="K9199" s="161"/>
      <c r="S9199" s="157"/>
    </row>
    <row r="9200" spans="1:19" s="158" customFormat="1" x14ac:dyDescent="0.2">
      <c r="A9200" s="157"/>
      <c r="E9200" s="159"/>
      <c r="F9200" s="159"/>
      <c r="G9200" s="160"/>
      <c r="H9200" s="159"/>
      <c r="I9200" s="159"/>
      <c r="K9200" s="161"/>
      <c r="S9200" s="157"/>
    </row>
    <row r="9201" spans="1:19" s="158" customFormat="1" x14ac:dyDescent="0.2">
      <c r="A9201" s="157"/>
      <c r="E9201" s="159"/>
      <c r="F9201" s="159"/>
      <c r="G9201" s="160"/>
      <c r="H9201" s="159"/>
      <c r="I9201" s="159"/>
      <c r="K9201" s="161"/>
      <c r="S9201" s="157"/>
    </row>
    <row r="9202" spans="1:19" s="158" customFormat="1" x14ac:dyDescent="0.2">
      <c r="A9202" s="157"/>
      <c r="E9202" s="159"/>
      <c r="F9202" s="159"/>
      <c r="G9202" s="160"/>
      <c r="H9202" s="159"/>
      <c r="I9202" s="159"/>
      <c r="K9202" s="161"/>
      <c r="S9202" s="157"/>
    </row>
    <row r="9203" spans="1:19" s="158" customFormat="1" x14ac:dyDescent="0.2">
      <c r="A9203" s="157"/>
      <c r="E9203" s="159"/>
      <c r="F9203" s="159"/>
      <c r="G9203" s="160"/>
      <c r="H9203" s="159"/>
      <c r="I9203" s="159"/>
      <c r="K9203" s="161"/>
      <c r="S9203" s="157"/>
    </row>
    <row r="9204" spans="1:19" s="158" customFormat="1" x14ac:dyDescent="0.2">
      <c r="A9204" s="157"/>
      <c r="E9204" s="159"/>
      <c r="F9204" s="159"/>
      <c r="G9204" s="160"/>
      <c r="H9204" s="159"/>
      <c r="I9204" s="159"/>
      <c r="K9204" s="161"/>
      <c r="S9204" s="157"/>
    </row>
    <row r="9205" spans="1:19" s="158" customFormat="1" x14ac:dyDescent="0.2">
      <c r="A9205" s="157"/>
      <c r="E9205" s="159"/>
      <c r="F9205" s="159"/>
      <c r="G9205" s="160"/>
      <c r="H9205" s="159"/>
      <c r="I9205" s="159"/>
      <c r="K9205" s="161"/>
      <c r="S9205" s="157"/>
    </row>
    <row r="9206" spans="1:19" s="158" customFormat="1" x14ac:dyDescent="0.2">
      <c r="A9206" s="157"/>
      <c r="E9206" s="159"/>
      <c r="F9206" s="159"/>
      <c r="G9206" s="160"/>
      <c r="H9206" s="159"/>
      <c r="I9206" s="159"/>
      <c r="K9206" s="161"/>
      <c r="S9206" s="157"/>
    </row>
    <row r="9207" spans="1:19" s="158" customFormat="1" x14ac:dyDescent="0.2">
      <c r="A9207" s="157"/>
      <c r="E9207" s="159"/>
      <c r="F9207" s="159"/>
      <c r="G9207" s="160"/>
      <c r="H9207" s="159"/>
      <c r="I9207" s="159"/>
      <c r="K9207" s="161"/>
      <c r="S9207" s="157"/>
    </row>
    <row r="9208" spans="1:19" s="158" customFormat="1" x14ac:dyDescent="0.2">
      <c r="A9208" s="157"/>
      <c r="E9208" s="159"/>
      <c r="F9208" s="159"/>
      <c r="G9208" s="160"/>
      <c r="H9208" s="159"/>
      <c r="I9208" s="159"/>
      <c r="K9208" s="161"/>
      <c r="S9208" s="157"/>
    </row>
    <row r="9209" spans="1:19" s="158" customFormat="1" x14ac:dyDescent="0.2">
      <c r="A9209" s="157"/>
      <c r="E9209" s="159"/>
      <c r="F9209" s="159"/>
      <c r="G9209" s="160"/>
      <c r="H9209" s="159"/>
      <c r="I9209" s="159"/>
      <c r="K9209" s="161"/>
      <c r="S9209" s="157"/>
    </row>
    <row r="9210" spans="1:19" s="158" customFormat="1" x14ac:dyDescent="0.2">
      <c r="A9210" s="157"/>
      <c r="E9210" s="159"/>
      <c r="F9210" s="159"/>
      <c r="G9210" s="160"/>
      <c r="H9210" s="159"/>
      <c r="I9210" s="159"/>
      <c r="K9210" s="161"/>
      <c r="S9210" s="157"/>
    </row>
    <row r="9211" spans="1:19" s="158" customFormat="1" x14ac:dyDescent="0.2">
      <c r="A9211" s="157"/>
      <c r="E9211" s="159"/>
      <c r="F9211" s="159"/>
      <c r="G9211" s="160"/>
      <c r="H9211" s="159"/>
      <c r="I9211" s="159"/>
      <c r="K9211" s="161"/>
      <c r="S9211" s="157"/>
    </row>
    <row r="9212" spans="1:19" s="158" customFormat="1" x14ac:dyDescent="0.2">
      <c r="A9212" s="157"/>
      <c r="E9212" s="159"/>
      <c r="F9212" s="159"/>
      <c r="G9212" s="160"/>
      <c r="H9212" s="159"/>
      <c r="I9212" s="159"/>
      <c r="K9212" s="161"/>
      <c r="S9212" s="157"/>
    </row>
    <row r="9213" spans="1:19" s="158" customFormat="1" x14ac:dyDescent="0.2">
      <c r="A9213" s="157"/>
      <c r="E9213" s="159"/>
      <c r="F9213" s="159"/>
      <c r="G9213" s="160"/>
      <c r="H9213" s="159"/>
      <c r="I9213" s="159"/>
      <c r="K9213" s="161"/>
      <c r="S9213" s="157"/>
    </row>
    <row r="9214" spans="1:19" s="158" customFormat="1" x14ac:dyDescent="0.2">
      <c r="A9214" s="157"/>
      <c r="E9214" s="159"/>
      <c r="F9214" s="159"/>
      <c r="G9214" s="160"/>
      <c r="H9214" s="159"/>
      <c r="I9214" s="159"/>
      <c r="K9214" s="161"/>
      <c r="S9214" s="157"/>
    </row>
    <row r="9215" spans="1:19" s="158" customFormat="1" x14ac:dyDescent="0.2">
      <c r="A9215" s="157"/>
      <c r="E9215" s="159"/>
      <c r="F9215" s="159"/>
      <c r="G9215" s="160"/>
      <c r="H9215" s="159"/>
      <c r="I9215" s="159"/>
      <c r="K9215" s="161"/>
      <c r="S9215" s="157"/>
    </row>
    <row r="9216" spans="1:19" s="158" customFormat="1" x14ac:dyDescent="0.2">
      <c r="A9216" s="157"/>
      <c r="E9216" s="159"/>
      <c r="F9216" s="159"/>
      <c r="G9216" s="160"/>
      <c r="H9216" s="159"/>
      <c r="I9216" s="159"/>
      <c r="K9216" s="161"/>
      <c r="S9216" s="157"/>
    </row>
    <row r="9217" spans="1:19" s="158" customFormat="1" x14ac:dyDescent="0.2">
      <c r="A9217" s="157"/>
      <c r="E9217" s="159"/>
      <c r="F9217" s="159"/>
      <c r="G9217" s="160"/>
      <c r="H9217" s="159"/>
      <c r="I9217" s="159"/>
      <c r="K9217" s="161"/>
      <c r="S9217" s="157"/>
    </row>
    <row r="9218" spans="1:19" s="158" customFormat="1" x14ac:dyDescent="0.2">
      <c r="A9218" s="157"/>
      <c r="E9218" s="159"/>
      <c r="F9218" s="159"/>
      <c r="G9218" s="160"/>
      <c r="H9218" s="159"/>
      <c r="I9218" s="159"/>
      <c r="K9218" s="161"/>
      <c r="S9218" s="157"/>
    </row>
    <row r="9219" spans="1:19" s="158" customFormat="1" x14ac:dyDescent="0.2">
      <c r="A9219" s="157"/>
      <c r="E9219" s="159"/>
      <c r="F9219" s="159"/>
      <c r="G9219" s="160"/>
      <c r="H9219" s="159"/>
      <c r="I9219" s="159"/>
      <c r="K9219" s="161"/>
      <c r="S9219" s="157"/>
    </row>
    <row r="9220" spans="1:19" s="158" customFormat="1" x14ac:dyDescent="0.2">
      <c r="A9220" s="157"/>
      <c r="E9220" s="159"/>
      <c r="F9220" s="159"/>
      <c r="G9220" s="160"/>
      <c r="H9220" s="159"/>
      <c r="I9220" s="159"/>
      <c r="K9220" s="161"/>
      <c r="S9220" s="157"/>
    </row>
    <row r="9221" spans="1:19" s="158" customFormat="1" x14ac:dyDescent="0.2">
      <c r="A9221" s="157"/>
      <c r="E9221" s="159"/>
      <c r="F9221" s="159"/>
      <c r="G9221" s="160"/>
      <c r="H9221" s="159"/>
      <c r="I9221" s="159"/>
      <c r="K9221" s="161"/>
      <c r="S9221" s="157"/>
    </row>
    <row r="9222" spans="1:19" s="158" customFormat="1" x14ac:dyDescent="0.2">
      <c r="A9222" s="157"/>
      <c r="E9222" s="159"/>
      <c r="F9222" s="159"/>
      <c r="G9222" s="160"/>
      <c r="H9222" s="159"/>
      <c r="I9222" s="159"/>
      <c r="K9222" s="161"/>
      <c r="S9222" s="157"/>
    </row>
    <row r="9223" spans="1:19" s="158" customFormat="1" x14ac:dyDescent="0.2">
      <c r="A9223" s="157"/>
      <c r="E9223" s="159"/>
      <c r="F9223" s="159"/>
      <c r="G9223" s="160"/>
      <c r="H9223" s="159"/>
      <c r="I9223" s="159"/>
      <c r="K9223" s="161"/>
      <c r="S9223" s="157"/>
    </row>
    <row r="9224" spans="1:19" s="158" customFormat="1" x14ac:dyDescent="0.2">
      <c r="A9224" s="157"/>
      <c r="E9224" s="159"/>
      <c r="F9224" s="159"/>
      <c r="G9224" s="160"/>
      <c r="H9224" s="159"/>
      <c r="I9224" s="159"/>
      <c r="K9224" s="161"/>
      <c r="S9224" s="157"/>
    </row>
    <row r="9225" spans="1:19" s="158" customFormat="1" x14ac:dyDescent="0.2">
      <c r="A9225" s="157"/>
      <c r="E9225" s="159"/>
      <c r="F9225" s="159"/>
      <c r="G9225" s="160"/>
      <c r="H9225" s="159"/>
      <c r="I9225" s="159"/>
      <c r="K9225" s="161"/>
      <c r="S9225" s="157"/>
    </row>
    <row r="9226" spans="1:19" s="158" customFormat="1" x14ac:dyDescent="0.2">
      <c r="A9226" s="157"/>
      <c r="E9226" s="159"/>
      <c r="F9226" s="159"/>
      <c r="G9226" s="160"/>
      <c r="H9226" s="159"/>
      <c r="I9226" s="159"/>
      <c r="K9226" s="161"/>
      <c r="S9226" s="157"/>
    </row>
    <row r="9227" spans="1:19" s="158" customFormat="1" x14ac:dyDescent="0.2">
      <c r="A9227" s="157"/>
      <c r="E9227" s="159"/>
      <c r="F9227" s="159"/>
      <c r="G9227" s="160"/>
      <c r="H9227" s="159"/>
      <c r="I9227" s="159"/>
      <c r="K9227" s="161"/>
      <c r="S9227" s="157"/>
    </row>
    <row r="9228" spans="1:19" s="158" customFormat="1" x14ac:dyDescent="0.2">
      <c r="A9228" s="157"/>
      <c r="E9228" s="159"/>
      <c r="F9228" s="159"/>
      <c r="G9228" s="160"/>
      <c r="H9228" s="159"/>
      <c r="I9228" s="159"/>
      <c r="K9228" s="161"/>
      <c r="S9228" s="157"/>
    </row>
    <row r="9229" spans="1:19" s="158" customFormat="1" x14ac:dyDescent="0.2">
      <c r="A9229" s="157"/>
      <c r="E9229" s="159"/>
      <c r="F9229" s="159"/>
      <c r="G9229" s="160"/>
      <c r="H9229" s="159"/>
      <c r="I9229" s="159"/>
      <c r="K9229" s="161"/>
      <c r="S9229" s="157"/>
    </row>
    <row r="9230" spans="1:19" s="158" customFormat="1" x14ac:dyDescent="0.2">
      <c r="A9230" s="157"/>
      <c r="E9230" s="159"/>
      <c r="F9230" s="159"/>
      <c r="G9230" s="160"/>
      <c r="H9230" s="159"/>
      <c r="I9230" s="159"/>
      <c r="K9230" s="161"/>
      <c r="S9230" s="157"/>
    </row>
    <row r="9231" spans="1:19" s="158" customFormat="1" x14ac:dyDescent="0.2">
      <c r="A9231" s="157"/>
      <c r="E9231" s="159"/>
      <c r="F9231" s="159"/>
      <c r="G9231" s="160"/>
      <c r="H9231" s="159"/>
      <c r="I9231" s="159"/>
      <c r="K9231" s="161"/>
      <c r="S9231" s="157"/>
    </row>
    <row r="9232" spans="1:19" s="158" customFormat="1" x14ac:dyDescent="0.2">
      <c r="A9232" s="157"/>
      <c r="E9232" s="159"/>
      <c r="F9232" s="159"/>
      <c r="G9232" s="160"/>
      <c r="H9232" s="159"/>
      <c r="I9232" s="159"/>
      <c r="K9232" s="161"/>
      <c r="S9232" s="157"/>
    </row>
    <row r="9233" spans="1:19" s="158" customFormat="1" x14ac:dyDescent="0.2">
      <c r="A9233" s="157"/>
      <c r="E9233" s="159"/>
      <c r="F9233" s="159"/>
      <c r="G9233" s="160"/>
      <c r="H9233" s="159"/>
      <c r="I9233" s="159"/>
      <c r="K9233" s="161"/>
      <c r="S9233" s="157"/>
    </row>
    <row r="9234" spans="1:19" s="158" customFormat="1" x14ac:dyDescent="0.2">
      <c r="A9234" s="157"/>
      <c r="E9234" s="159"/>
      <c r="F9234" s="159"/>
      <c r="G9234" s="160"/>
      <c r="H9234" s="159"/>
      <c r="I9234" s="159"/>
      <c r="K9234" s="161"/>
      <c r="S9234" s="157"/>
    </row>
    <row r="9235" spans="1:19" s="158" customFormat="1" x14ac:dyDescent="0.2">
      <c r="A9235" s="157"/>
      <c r="E9235" s="159"/>
      <c r="F9235" s="159"/>
      <c r="G9235" s="160"/>
      <c r="H9235" s="159"/>
      <c r="I9235" s="159"/>
      <c r="K9235" s="161"/>
      <c r="S9235" s="157"/>
    </row>
    <row r="9236" spans="1:19" s="158" customFormat="1" x14ac:dyDescent="0.2">
      <c r="A9236" s="157"/>
      <c r="E9236" s="159"/>
      <c r="F9236" s="159"/>
      <c r="G9236" s="160"/>
      <c r="H9236" s="159"/>
      <c r="I9236" s="159"/>
      <c r="K9236" s="161"/>
      <c r="S9236" s="157"/>
    </row>
    <row r="9237" spans="1:19" s="158" customFormat="1" x14ac:dyDescent="0.2">
      <c r="A9237" s="157"/>
      <c r="E9237" s="159"/>
      <c r="F9237" s="159"/>
      <c r="G9237" s="160"/>
      <c r="H9237" s="159"/>
      <c r="I9237" s="159"/>
      <c r="K9237" s="161"/>
      <c r="S9237" s="157"/>
    </row>
    <row r="9238" spans="1:19" s="158" customFormat="1" x14ac:dyDescent="0.2">
      <c r="A9238" s="157"/>
      <c r="E9238" s="159"/>
      <c r="F9238" s="159"/>
      <c r="G9238" s="160"/>
      <c r="H9238" s="159"/>
      <c r="I9238" s="159"/>
      <c r="K9238" s="161"/>
      <c r="S9238" s="157"/>
    </row>
    <row r="9239" spans="1:19" s="158" customFormat="1" x14ac:dyDescent="0.2">
      <c r="A9239" s="157"/>
      <c r="E9239" s="159"/>
      <c r="F9239" s="159"/>
      <c r="G9239" s="160"/>
      <c r="H9239" s="159"/>
      <c r="I9239" s="159"/>
      <c r="K9239" s="161"/>
      <c r="S9239" s="157"/>
    </row>
    <row r="9240" spans="1:19" s="158" customFormat="1" x14ac:dyDescent="0.2">
      <c r="A9240" s="157"/>
      <c r="E9240" s="159"/>
      <c r="F9240" s="159"/>
      <c r="G9240" s="160"/>
      <c r="H9240" s="159"/>
      <c r="I9240" s="159"/>
      <c r="K9240" s="161"/>
      <c r="S9240" s="157"/>
    </row>
    <row r="9241" spans="1:19" s="158" customFormat="1" x14ac:dyDescent="0.2">
      <c r="A9241" s="157"/>
      <c r="E9241" s="159"/>
      <c r="F9241" s="159"/>
      <c r="G9241" s="160"/>
      <c r="H9241" s="159"/>
      <c r="I9241" s="159"/>
      <c r="K9241" s="161"/>
      <c r="S9241" s="157"/>
    </row>
    <row r="9242" spans="1:19" s="158" customFormat="1" x14ac:dyDescent="0.2">
      <c r="A9242" s="157"/>
      <c r="E9242" s="159"/>
      <c r="F9242" s="159"/>
      <c r="G9242" s="160"/>
      <c r="H9242" s="159"/>
      <c r="I9242" s="159"/>
      <c r="K9242" s="161"/>
      <c r="S9242" s="157"/>
    </row>
    <row r="9243" spans="1:19" s="158" customFormat="1" x14ac:dyDescent="0.2">
      <c r="A9243" s="157"/>
      <c r="E9243" s="159"/>
      <c r="F9243" s="159"/>
      <c r="G9243" s="160"/>
      <c r="H9243" s="159"/>
      <c r="I9243" s="159"/>
      <c r="K9243" s="161"/>
      <c r="S9243" s="157"/>
    </row>
    <row r="9244" spans="1:19" s="158" customFormat="1" x14ac:dyDescent="0.2">
      <c r="A9244" s="157"/>
      <c r="E9244" s="159"/>
      <c r="F9244" s="159"/>
      <c r="G9244" s="160"/>
      <c r="H9244" s="159"/>
      <c r="I9244" s="159"/>
      <c r="K9244" s="161"/>
      <c r="S9244" s="157"/>
    </row>
    <row r="9245" spans="1:19" s="158" customFormat="1" x14ac:dyDescent="0.2">
      <c r="A9245" s="157"/>
      <c r="E9245" s="159"/>
      <c r="F9245" s="159"/>
      <c r="G9245" s="160"/>
      <c r="H9245" s="159"/>
      <c r="I9245" s="159"/>
      <c r="K9245" s="161"/>
      <c r="S9245" s="157"/>
    </row>
    <row r="9246" spans="1:19" s="158" customFormat="1" x14ac:dyDescent="0.2">
      <c r="A9246" s="157"/>
      <c r="E9246" s="159"/>
      <c r="F9246" s="159"/>
      <c r="G9246" s="160"/>
      <c r="H9246" s="159"/>
      <c r="I9246" s="159"/>
      <c r="K9246" s="161"/>
      <c r="S9246" s="157"/>
    </row>
    <row r="9247" spans="1:19" s="158" customFormat="1" x14ac:dyDescent="0.2">
      <c r="A9247" s="157"/>
      <c r="E9247" s="159"/>
      <c r="F9247" s="159"/>
      <c r="G9247" s="160"/>
      <c r="H9247" s="159"/>
      <c r="I9247" s="159"/>
      <c r="K9247" s="161"/>
      <c r="S9247" s="157"/>
    </row>
    <row r="9248" spans="1:19" s="158" customFormat="1" x14ac:dyDescent="0.2">
      <c r="A9248" s="157"/>
      <c r="E9248" s="159"/>
      <c r="F9248" s="159"/>
      <c r="G9248" s="160"/>
      <c r="H9248" s="159"/>
      <c r="I9248" s="159"/>
      <c r="K9248" s="161"/>
      <c r="S9248" s="157"/>
    </row>
    <row r="9249" spans="1:19" s="158" customFormat="1" x14ac:dyDescent="0.2">
      <c r="A9249" s="157"/>
      <c r="E9249" s="159"/>
      <c r="F9249" s="159"/>
      <c r="G9249" s="160"/>
      <c r="H9249" s="159"/>
      <c r="I9249" s="159"/>
      <c r="K9249" s="161"/>
      <c r="S9249" s="157"/>
    </row>
    <row r="9250" spans="1:19" s="158" customFormat="1" x14ac:dyDescent="0.2">
      <c r="A9250" s="157"/>
      <c r="E9250" s="159"/>
      <c r="F9250" s="159"/>
      <c r="G9250" s="160"/>
      <c r="H9250" s="159"/>
      <c r="I9250" s="159"/>
      <c r="K9250" s="161"/>
      <c r="S9250" s="157"/>
    </row>
    <row r="9251" spans="1:19" s="158" customFormat="1" x14ac:dyDescent="0.2">
      <c r="A9251" s="157"/>
      <c r="E9251" s="159"/>
      <c r="F9251" s="159"/>
      <c r="G9251" s="160"/>
      <c r="H9251" s="159"/>
      <c r="I9251" s="159"/>
      <c r="K9251" s="161"/>
      <c r="S9251" s="157"/>
    </row>
    <row r="9252" spans="1:19" s="158" customFormat="1" x14ac:dyDescent="0.2">
      <c r="A9252" s="157"/>
      <c r="E9252" s="159"/>
      <c r="F9252" s="159"/>
      <c r="G9252" s="160"/>
      <c r="H9252" s="159"/>
      <c r="I9252" s="159"/>
      <c r="K9252" s="161"/>
      <c r="S9252" s="157"/>
    </row>
    <row r="9253" spans="1:19" s="158" customFormat="1" x14ac:dyDescent="0.2">
      <c r="A9253" s="157"/>
      <c r="E9253" s="159"/>
      <c r="F9253" s="159"/>
      <c r="G9253" s="160"/>
      <c r="H9253" s="159"/>
      <c r="I9253" s="159"/>
      <c r="K9253" s="161"/>
      <c r="S9253" s="157"/>
    </row>
    <row r="9254" spans="1:19" s="158" customFormat="1" x14ac:dyDescent="0.2">
      <c r="A9254" s="157"/>
      <c r="E9254" s="159"/>
      <c r="F9254" s="159"/>
      <c r="G9254" s="160"/>
      <c r="H9254" s="159"/>
      <c r="I9254" s="159"/>
      <c r="K9254" s="161"/>
      <c r="S9254" s="157"/>
    </row>
    <row r="9255" spans="1:19" s="158" customFormat="1" x14ac:dyDescent="0.2">
      <c r="A9255" s="157"/>
      <c r="E9255" s="159"/>
      <c r="F9255" s="159"/>
      <c r="G9255" s="160"/>
      <c r="H9255" s="159"/>
      <c r="I9255" s="159"/>
      <c r="K9255" s="161"/>
      <c r="S9255" s="157"/>
    </row>
    <row r="9256" spans="1:19" s="158" customFormat="1" x14ac:dyDescent="0.2">
      <c r="A9256" s="157"/>
      <c r="E9256" s="159"/>
      <c r="F9256" s="159"/>
      <c r="G9256" s="160"/>
      <c r="H9256" s="159"/>
      <c r="I9256" s="159"/>
      <c r="K9256" s="161"/>
      <c r="S9256" s="157"/>
    </row>
    <row r="9257" spans="1:19" s="158" customFormat="1" x14ac:dyDescent="0.2">
      <c r="A9257" s="157"/>
      <c r="E9257" s="159"/>
      <c r="F9257" s="159"/>
      <c r="G9257" s="160"/>
      <c r="H9257" s="159"/>
      <c r="I9257" s="159"/>
      <c r="K9257" s="161"/>
      <c r="S9257" s="157"/>
    </row>
    <row r="9258" spans="1:19" s="158" customFormat="1" x14ac:dyDescent="0.2">
      <c r="A9258" s="157"/>
      <c r="E9258" s="159"/>
      <c r="F9258" s="159"/>
      <c r="G9258" s="160"/>
      <c r="H9258" s="159"/>
      <c r="I9258" s="159"/>
      <c r="K9258" s="161"/>
      <c r="S9258" s="157"/>
    </row>
    <row r="9259" spans="1:19" s="158" customFormat="1" x14ac:dyDescent="0.2">
      <c r="A9259" s="157"/>
      <c r="E9259" s="159"/>
      <c r="F9259" s="159"/>
      <c r="G9259" s="160"/>
      <c r="H9259" s="159"/>
      <c r="I9259" s="159"/>
      <c r="K9259" s="161"/>
      <c r="S9259" s="157"/>
    </row>
    <row r="9260" spans="1:19" s="158" customFormat="1" x14ac:dyDescent="0.2">
      <c r="A9260" s="157"/>
      <c r="E9260" s="159"/>
      <c r="F9260" s="159"/>
      <c r="G9260" s="160"/>
      <c r="H9260" s="159"/>
      <c r="I9260" s="159"/>
      <c r="K9260" s="161"/>
      <c r="S9260" s="157"/>
    </row>
    <row r="9261" spans="1:19" s="158" customFormat="1" x14ac:dyDescent="0.2">
      <c r="A9261" s="157"/>
      <c r="E9261" s="159"/>
      <c r="F9261" s="159"/>
      <c r="G9261" s="160"/>
      <c r="H9261" s="159"/>
      <c r="I9261" s="159"/>
      <c r="K9261" s="161"/>
      <c r="S9261" s="157"/>
    </row>
    <row r="9262" spans="1:19" s="158" customFormat="1" x14ac:dyDescent="0.2">
      <c r="A9262" s="157"/>
      <c r="E9262" s="159"/>
      <c r="F9262" s="159"/>
      <c r="G9262" s="160"/>
      <c r="H9262" s="159"/>
      <c r="I9262" s="159"/>
      <c r="K9262" s="161"/>
      <c r="S9262" s="157"/>
    </row>
    <row r="9263" spans="1:19" s="158" customFormat="1" x14ac:dyDescent="0.2">
      <c r="A9263" s="157"/>
      <c r="E9263" s="159"/>
      <c r="F9263" s="159"/>
      <c r="G9263" s="160"/>
      <c r="H9263" s="159"/>
      <c r="I9263" s="159"/>
      <c r="K9263" s="161"/>
      <c r="S9263" s="157"/>
    </row>
    <row r="9264" spans="1:19" s="158" customFormat="1" x14ac:dyDescent="0.2">
      <c r="A9264" s="157"/>
      <c r="E9264" s="159"/>
      <c r="F9264" s="159"/>
      <c r="G9264" s="160"/>
      <c r="H9264" s="159"/>
      <c r="I9264" s="159"/>
      <c r="K9264" s="161"/>
      <c r="S9264" s="157"/>
    </row>
    <row r="9265" spans="1:19" s="158" customFormat="1" x14ac:dyDescent="0.2">
      <c r="A9265" s="157"/>
      <c r="E9265" s="159"/>
      <c r="F9265" s="159"/>
      <c r="G9265" s="160"/>
      <c r="H9265" s="159"/>
      <c r="I9265" s="159"/>
      <c r="K9265" s="161"/>
      <c r="S9265" s="157"/>
    </row>
    <row r="9266" spans="1:19" s="158" customFormat="1" x14ac:dyDescent="0.2">
      <c r="A9266" s="157"/>
      <c r="E9266" s="159"/>
      <c r="F9266" s="159"/>
      <c r="G9266" s="160"/>
      <c r="H9266" s="159"/>
      <c r="I9266" s="159"/>
      <c r="K9266" s="161"/>
      <c r="S9266" s="157"/>
    </row>
    <row r="9267" spans="1:19" s="158" customFormat="1" x14ac:dyDescent="0.2">
      <c r="A9267" s="157"/>
      <c r="E9267" s="159"/>
      <c r="F9267" s="159"/>
      <c r="G9267" s="160"/>
      <c r="H9267" s="159"/>
      <c r="I9267" s="159"/>
      <c r="K9267" s="161"/>
      <c r="S9267" s="157"/>
    </row>
    <row r="9268" spans="1:19" s="158" customFormat="1" x14ac:dyDescent="0.2">
      <c r="A9268" s="157"/>
      <c r="E9268" s="159"/>
      <c r="F9268" s="159"/>
      <c r="G9268" s="160"/>
      <c r="H9268" s="159"/>
      <c r="I9268" s="159"/>
      <c r="K9268" s="161"/>
      <c r="S9268" s="157"/>
    </row>
    <row r="9269" spans="1:19" s="158" customFormat="1" x14ac:dyDescent="0.2">
      <c r="A9269" s="157"/>
      <c r="E9269" s="159"/>
      <c r="F9269" s="159"/>
      <c r="G9269" s="160"/>
      <c r="H9269" s="159"/>
      <c r="I9269" s="159"/>
      <c r="K9269" s="161"/>
      <c r="S9269" s="157"/>
    </row>
    <row r="9270" spans="1:19" s="158" customFormat="1" x14ac:dyDescent="0.2">
      <c r="A9270" s="157"/>
      <c r="E9270" s="159"/>
      <c r="F9270" s="159"/>
      <c r="G9270" s="160"/>
      <c r="H9270" s="159"/>
      <c r="I9270" s="159"/>
      <c r="K9270" s="161"/>
      <c r="S9270" s="157"/>
    </row>
    <row r="9271" spans="1:19" s="158" customFormat="1" x14ac:dyDescent="0.2">
      <c r="A9271" s="157"/>
      <c r="E9271" s="159"/>
      <c r="F9271" s="159"/>
      <c r="G9271" s="160"/>
      <c r="H9271" s="159"/>
      <c r="I9271" s="159"/>
      <c r="K9271" s="161"/>
      <c r="S9271" s="157"/>
    </row>
    <row r="9272" spans="1:19" s="158" customFormat="1" x14ac:dyDescent="0.2">
      <c r="A9272" s="157"/>
      <c r="E9272" s="159"/>
      <c r="F9272" s="159"/>
      <c r="G9272" s="160"/>
      <c r="H9272" s="159"/>
      <c r="I9272" s="159"/>
      <c r="K9272" s="161"/>
      <c r="S9272" s="157"/>
    </row>
    <row r="9273" spans="1:19" s="158" customFormat="1" x14ac:dyDescent="0.2">
      <c r="A9273" s="157"/>
      <c r="E9273" s="159"/>
      <c r="F9273" s="159"/>
      <c r="G9273" s="160"/>
      <c r="H9273" s="159"/>
      <c r="I9273" s="159"/>
      <c r="K9273" s="161"/>
      <c r="S9273" s="157"/>
    </row>
    <row r="9274" spans="1:19" s="158" customFormat="1" x14ac:dyDescent="0.2">
      <c r="A9274" s="157"/>
      <c r="E9274" s="159"/>
      <c r="F9274" s="159"/>
      <c r="G9274" s="160"/>
      <c r="H9274" s="159"/>
      <c r="I9274" s="159"/>
      <c r="K9274" s="161"/>
      <c r="S9274" s="157"/>
    </row>
    <row r="9275" spans="1:19" s="158" customFormat="1" x14ac:dyDescent="0.2">
      <c r="A9275" s="157"/>
      <c r="E9275" s="159"/>
      <c r="F9275" s="159"/>
      <c r="G9275" s="160"/>
      <c r="H9275" s="159"/>
      <c r="I9275" s="159"/>
      <c r="K9275" s="161"/>
      <c r="S9275" s="157"/>
    </row>
    <row r="9276" spans="1:19" s="158" customFormat="1" x14ac:dyDescent="0.2">
      <c r="A9276" s="157"/>
      <c r="E9276" s="159"/>
      <c r="F9276" s="159"/>
      <c r="G9276" s="160"/>
      <c r="H9276" s="159"/>
      <c r="I9276" s="159"/>
      <c r="K9276" s="161"/>
      <c r="S9276" s="157"/>
    </row>
    <row r="9277" spans="1:19" s="158" customFormat="1" x14ac:dyDescent="0.2">
      <c r="A9277" s="157"/>
      <c r="E9277" s="159"/>
      <c r="F9277" s="159"/>
      <c r="G9277" s="160"/>
      <c r="H9277" s="159"/>
      <c r="I9277" s="159"/>
      <c r="K9277" s="161"/>
      <c r="S9277" s="157"/>
    </row>
    <row r="9278" spans="1:19" s="158" customFormat="1" x14ac:dyDescent="0.2">
      <c r="A9278" s="157"/>
      <c r="E9278" s="159"/>
      <c r="F9278" s="159"/>
      <c r="G9278" s="160"/>
      <c r="H9278" s="159"/>
      <c r="I9278" s="159"/>
      <c r="K9278" s="161"/>
      <c r="S9278" s="157"/>
    </row>
    <row r="9279" spans="1:19" s="158" customFormat="1" x14ac:dyDescent="0.2">
      <c r="A9279" s="157"/>
      <c r="E9279" s="159"/>
      <c r="F9279" s="159"/>
      <c r="G9279" s="160"/>
      <c r="H9279" s="159"/>
      <c r="I9279" s="159"/>
      <c r="K9279" s="161"/>
      <c r="S9279" s="157"/>
    </row>
    <row r="9280" spans="1:19" s="158" customFormat="1" x14ac:dyDescent="0.2">
      <c r="A9280" s="157"/>
      <c r="E9280" s="159"/>
      <c r="F9280" s="159"/>
      <c r="G9280" s="160"/>
      <c r="H9280" s="159"/>
      <c r="I9280" s="159"/>
      <c r="K9280" s="161"/>
      <c r="S9280" s="157"/>
    </row>
    <row r="9281" spans="1:19" s="158" customFormat="1" x14ac:dyDescent="0.2">
      <c r="A9281" s="157"/>
      <c r="E9281" s="159"/>
      <c r="F9281" s="159"/>
      <c r="G9281" s="160"/>
      <c r="H9281" s="159"/>
      <c r="I9281" s="159"/>
      <c r="K9281" s="161"/>
      <c r="S9281" s="157"/>
    </row>
    <row r="9282" spans="1:19" s="158" customFormat="1" x14ac:dyDescent="0.2">
      <c r="A9282" s="157"/>
      <c r="E9282" s="159"/>
      <c r="F9282" s="159"/>
      <c r="G9282" s="160"/>
      <c r="H9282" s="159"/>
      <c r="I9282" s="159"/>
      <c r="K9282" s="161"/>
      <c r="S9282" s="157"/>
    </row>
    <row r="9283" spans="1:19" s="158" customFormat="1" x14ac:dyDescent="0.2">
      <c r="A9283" s="157"/>
      <c r="E9283" s="159"/>
      <c r="F9283" s="159"/>
      <c r="G9283" s="160"/>
      <c r="H9283" s="159"/>
      <c r="I9283" s="159"/>
      <c r="K9283" s="161"/>
      <c r="S9283" s="157"/>
    </row>
    <row r="9284" spans="1:19" s="158" customFormat="1" x14ac:dyDescent="0.2">
      <c r="A9284" s="157"/>
      <c r="E9284" s="159"/>
      <c r="F9284" s="159"/>
      <c r="G9284" s="160"/>
      <c r="H9284" s="159"/>
      <c r="I9284" s="159"/>
      <c r="K9284" s="161"/>
      <c r="S9284" s="157"/>
    </row>
    <row r="9285" spans="1:19" s="158" customFormat="1" x14ac:dyDescent="0.2">
      <c r="A9285" s="157"/>
      <c r="E9285" s="159"/>
      <c r="F9285" s="159"/>
      <c r="G9285" s="160"/>
      <c r="H9285" s="159"/>
      <c r="I9285" s="159"/>
      <c r="K9285" s="161"/>
      <c r="S9285" s="157"/>
    </row>
    <row r="9286" spans="1:19" s="158" customFormat="1" x14ac:dyDescent="0.2">
      <c r="A9286" s="157"/>
      <c r="E9286" s="159"/>
      <c r="F9286" s="159"/>
      <c r="G9286" s="160"/>
      <c r="H9286" s="159"/>
      <c r="I9286" s="159"/>
      <c r="K9286" s="161"/>
      <c r="S9286" s="157"/>
    </row>
    <row r="9287" spans="1:19" s="158" customFormat="1" x14ac:dyDescent="0.2">
      <c r="A9287" s="157"/>
      <c r="E9287" s="159"/>
      <c r="F9287" s="159"/>
      <c r="G9287" s="160"/>
      <c r="H9287" s="159"/>
      <c r="I9287" s="159"/>
      <c r="K9287" s="161"/>
      <c r="S9287" s="157"/>
    </row>
    <row r="9288" spans="1:19" s="158" customFormat="1" x14ac:dyDescent="0.2">
      <c r="A9288" s="157"/>
      <c r="E9288" s="159"/>
      <c r="F9288" s="159"/>
      <c r="G9288" s="160"/>
      <c r="H9288" s="159"/>
      <c r="I9288" s="159"/>
      <c r="K9288" s="161"/>
      <c r="S9288" s="157"/>
    </row>
    <row r="9289" spans="1:19" s="158" customFormat="1" x14ac:dyDescent="0.2">
      <c r="A9289" s="157"/>
      <c r="E9289" s="159"/>
      <c r="F9289" s="159"/>
      <c r="G9289" s="160"/>
      <c r="H9289" s="159"/>
      <c r="I9289" s="159"/>
      <c r="K9289" s="161"/>
      <c r="S9289" s="157"/>
    </row>
    <row r="9290" spans="1:19" s="158" customFormat="1" x14ac:dyDescent="0.2">
      <c r="A9290" s="157"/>
      <c r="E9290" s="159"/>
      <c r="F9290" s="159"/>
      <c r="G9290" s="160"/>
      <c r="H9290" s="159"/>
      <c r="I9290" s="159"/>
      <c r="K9290" s="161"/>
      <c r="S9290" s="157"/>
    </row>
    <row r="9291" spans="1:19" s="158" customFormat="1" x14ac:dyDescent="0.2">
      <c r="A9291" s="157"/>
      <c r="E9291" s="159"/>
      <c r="F9291" s="159"/>
      <c r="G9291" s="160"/>
      <c r="H9291" s="159"/>
      <c r="I9291" s="159"/>
      <c r="K9291" s="161"/>
      <c r="S9291" s="157"/>
    </row>
    <row r="9292" spans="1:19" s="158" customFormat="1" x14ac:dyDescent="0.2">
      <c r="A9292" s="157"/>
      <c r="E9292" s="159"/>
      <c r="F9292" s="159"/>
      <c r="G9292" s="160"/>
      <c r="H9292" s="159"/>
      <c r="I9292" s="159"/>
      <c r="K9292" s="161"/>
      <c r="S9292" s="157"/>
    </row>
    <row r="9293" spans="1:19" s="158" customFormat="1" x14ac:dyDescent="0.2">
      <c r="A9293" s="157"/>
      <c r="E9293" s="159"/>
      <c r="F9293" s="159"/>
      <c r="G9293" s="160"/>
      <c r="H9293" s="159"/>
      <c r="I9293" s="159"/>
      <c r="K9293" s="161"/>
      <c r="S9293" s="157"/>
    </row>
    <row r="9294" spans="1:19" s="158" customFormat="1" x14ac:dyDescent="0.2">
      <c r="A9294" s="157"/>
      <c r="E9294" s="159"/>
      <c r="F9294" s="159"/>
      <c r="G9294" s="160"/>
      <c r="H9294" s="159"/>
      <c r="I9294" s="159"/>
      <c r="K9294" s="161"/>
      <c r="S9294" s="157"/>
    </row>
    <row r="9295" spans="1:19" s="158" customFormat="1" x14ac:dyDescent="0.2">
      <c r="A9295" s="157"/>
      <c r="E9295" s="159"/>
      <c r="F9295" s="159"/>
      <c r="G9295" s="160"/>
      <c r="H9295" s="159"/>
      <c r="I9295" s="159"/>
      <c r="K9295" s="161"/>
      <c r="S9295" s="157"/>
    </row>
    <row r="9296" spans="1:19" s="158" customFormat="1" x14ac:dyDescent="0.2">
      <c r="A9296" s="157"/>
      <c r="E9296" s="159"/>
      <c r="F9296" s="159"/>
      <c r="G9296" s="160"/>
      <c r="H9296" s="159"/>
      <c r="I9296" s="159"/>
      <c r="K9296" s="161"/>
      <c r="S9296" s="157"/>
    </row>
    <row r="9297" spans="1:19" s="158" customFormat="1" x14ac:dyDescent="0.2">
      <c r="A9297" s="157"/>
      <c r="E9297" s="159"/>
      <c r="F9297" s="159"/>
      <c r="G9297" s="160"/>
      <c r="H9297" s="159"/>
      <c r="I9297" s="159"/>
      <c r="K9297" s="161"/>
      <c r="S9297" s="157"/>
    </row>
    <row r="9298" spans="1:19" s="158" customFormat="1" x14ac:dyDescent="0.2">
      <c r="A9298" s="157"/>
      <c r="E9298" s="159"/>
      <c r="F9298" s="159"/>
      <c r="G9298" s="160"/>
      <c r="H9298" s="159"/>
      <c r="I9298" s="159"/>
      <c r="K9298" s="161"/>
      <c r="S9298" s="157"/>
    </row>
    <row r="9299" spans="1:19" s="158" customFormat="1" x14ac:dyDescent="0.2">
      <c r="A9299" s="157"/>
      <c r="E9299" s="159"/>
      <c r="F9299" s="159"/>
      <c r="G9299" s="160"/>
      <c r="H9299" s="159"/>
      <c r="I9299" s="159"/>
      <c r="K9299" s="161"/>
      <c r="S9299" s="157"/>
    </row>
    <row r="9300" spans="1:19" s="158" customFormat="1" x14ac:dyDescent="0.2">
      <c r="A9300" s="157"/>
      <c r="E9300" s="159"/>
      <c r="F9300" s="159"/>
      <c r="G9300" s="160"/>
      <c r="H9300" s="159"/>
      <c r="I9300" s="159"/>
      <c r="K9300" s="161"/>
      <c r="S9300" s="157"/>
    </row>
    <row r="9301" spans="1:19" s="158" customFormat="1" x14ac:dyDescent="0.2">
      <c r="A9301" s="157"/>
      <c r="E9301" s="159"/>
      <c r="F9301" s="159"/>
      <c r="G9301" s="160"/>
      <c r="H9301" s="159"/>
      <c r="I9301" s="159"/>
      <c r="K9301" s="161"/>
      <c r="S9301" s="157"/>
    </row>
    <row r="9302" spans="1:19" s="158" customFormat="1" x14ac:dyDescent="0.2">
      <c r="A9302" s="157"/>
      <c r="E9302" s="159"/>
      <c r="F9302" s="159"/>
      <c r="G9302" s="160"/>
      <c r="H9302" s="159"/>
      <c r="I9302" s="159"/>
      <c r="K9302" s="161"/>
      <c r="S9302" s="157"/>
    </row>
    <row r="9303" spans="1:19" s="158" customFormat="1" x14ac:dyDescent="0.2">
      <c r="A9303" s="157"/>
      <c r="E9303" s="159"/>
      <c r="F9303" s="159"/>
      <c r="G9303" s="160"/>
      <c r="H9303" s="159"/>
      <c r="I9303" s="159"/>
      <c r="K9303" s="161"/>
      <c r="S9303" s="157"/>
    </row>
    <row r="9304" spans="1:19" s="158" customFormat="1" x14ac:dyDescent="0.2">
      <c r="A9304" s="157"/>
      <c r="E9304" s="159"/>
      <c r="F9304" s="159"/>
      <c r="G9304" s="160"/>
      <c r="H9304" s="159"/>
      <c r="I9304" s="159"/>
      <c r="K9304" s="161"/>
      <c r="S9304" s="157"/>
    </row>
    <row r="9305" spans="1:19" s="158" customFormat="1" x14ac:dyDescent="0.2">
      <c r="A9305" s="157"/>
      <c r="E9305" s="159"/>
      <c r="F9305" s="159"/>
      <c r="G9305" s="160"/>
      <c r="H9305" s="159"/>
      <c r="I9305" s="159"/>
      <c r="K9305" s="161"/>
      <c r="S9305" s="157"/>
    </row>
    <row r="9306" spans="1:19" s="158" customFormat="1" x14ac:dyDescent="0.2">
      <c r="A9306" s="157"/>
      <c r="E9306" s="159"/>
      <c r="F9306" s="159"/>
      <c r="G9306" s="160"/>
      <c r="H9306" s="159"/>
      <c r="I9306" s="159"/>
      <c r="K9306" s="161"/>
      <c r="S9306" s="157"/>
    </row>
    <row r="9307" spans="1:19" s="158" customFormat="1" x14ac:dyDescent="0.2">
      <c r="A9307" s="157"/>
      <c r="E9307" s="159"/>
      <c r="F9307" s="159"/>
      <c r="G9307" s="160"/>
      <c r="H9307" s="159"/>
      <c r="I9307" s="159"/>
      <c r="K9307" s="161"/>
      <c r="S9307" s="157"/>
    </row>
    <row r="9308" spans="1:19" s="158" customFormat="1" x14ac:dyDescent="0.2">
      <c r="A9308" s="157"/>
      <c r="E9308" s="159"/>
      <c r="F9308" s="159"/>
      <c r="G9308" s="160"/>
      <c r="H9308" s="159"/>
      <c r="I9308" s="159"/>
      <c r="K9308" s="161"/>
      <c r="S9308" s="157"/>
    </row>
    <row r="9309" spans="1:19" s="158" customFormat="1" x14ac:dyDescent="0.2">
      <c r="A9309" s="157"/>
      <c r="E9309" s="159"/>
      <c r="F9309" s="159"/>
      <c r="G9309" s="160"/>
      <c r="H9309" s="159"/>
      <c r="I9309" s="159"/>
      <c r="K9309" s="161"/>
      <c r="S9309" s="157"/>
    </row>
    <row r="9310" spans="1:19" s="158" customFormat="1" x14ac:dyDescent="0.2">
      <c r="A9310" s="157"/>
      <c r="E9310" s="159"/>
      <c r="F9310" s="159"/>
      <c r="G9310" s="160"/>
      <c r="H9310" s="159"/>
      <c r="I9310" s="159"/>
      <c r="K9310" s="161"/>
      <c r="S9310" s="157"/>
    </row>
    <row r="9311" spans="1:19" s="158" customFormat="1" x14ac:dyDescent="0.2">
      <c r="A9311" s="157"/>
      <c r="E9311" s="159"/>
      <c r="F9311" s="159"/>
      <c r="G9311" s="160"/>
      <c r="H9311" s="159"/>
      <c r="I9311" s="159"/>
      <c r="K9311" s="161"/>
      <c r="S9311" s="157"/>
    </row>
    <row r="9312" spans="1:19" s="158" customFormat="1" x14ac:dyDescent="0.2">
      <c r="A9312" s="157"/>
      <c r="E9312" s="159"/>
      <c r="F9312" s="159"/>
      <c r="G9312" s="160"/>
      <c r="H9312" s="159"/>
      <c r="I9312" s="159"/>
      <c r="K9312" s="161"/>
      <c r="S9312" s="157"/>
    </row>
    <row r="9313" spans="1:19" s="158" customFormat="1" x14ac:dyDescent="0.2">
      <c r="A9313" s="157"/>
      <c r="E9313" s="159"/>
      <c r="F9313" s="159"/>
      <c r="G9313" s="160"/>
      <c r="H9313" s="159"/>
      <c r="I9313" s="159"/>
      <c r="K9313" s="161"/>
      <c r="S9313" s="157"/>
    </row>
    <row r="9314" spans="1:19" s="158" customFormat="1" x14ac:dyDescent="0.2">
      <c r="A9314" s="157"/>
      <c r="E9314" s="159"/>
      <c r="F9314" s="159"/>
      <c r="G9314" s="160"/>
      <c r="H9314" s="159"/>
      <c r="I9314" s="159"/>
      <c r="K9314" s="161"/>
      <c r="S9314" s="157"/>
    </row>
    <row r="9315" spans="1:19" s="158" customFormat="1" x14ac:dyDescent="0.2">
      <c r="A9315" s="157"/>
      <c r="E9315" s="159"/>
      <c r="F9315" s="159"/>
      <c r="G9315" s="160"/>
      <c r="H9315" s="159"/>
      <c r="I9315" s="159"/>
      <c r="K9315" s="161"/>
      <c r="S9315" s="157"/>
    </row>
    <row r="9316" spans="1:19" s="158" customFormat="1" x14ac:dyDescent="0.2">
      <c r="A9316" s="157"/>
      <c r="E9316" s="159"/>
      <c r="F9316" s="159"/>
      <c r="G9316" s="160"/>
      <c r="H9316" s="159"/>
      <c r="I9316" s="159"/>
      <c r="K9316" s="161"/>
      <c r="S9316" s="157"/>
    </row>
    <row r="9317" spans="1:19" s="158" customFormat="1" x14ac:dyDescent="0.2">
      <c r="A9317" s="157"/>
      <c r="E9317" s="159"/>
      <c r="F9317" s="159"/>
      <c r="G9317" s="160"/>
      <c r="H9317" s="159"/>
      <c r="I9317" s="159"/>
      <c r="K9317" s="161"/>
      <c r="S9317" s="157"/>
    </row>
    <row r="9318" spans="1:19" s="158" customFormat="1" x14ac:dyDescent="0.2">
      <c r="A9318" s="157"/>
      <c r="E9318" s="159"/>
      <c r="F9318" s="159"/>
      <c r="G9318" s="160"/>
      <c r="H9318" s="159"/>
      <c r="I9318" s="159"/>
      <c r="K9318" s="161"/>
      <c r="S9318" s="157"/>
    </row>
    <row r="9319" spans="1:19" s="158" customFormat="1" x14ac:dyDescent="0.2">
      <c r="A9319" s="157"/>
      <c r="E9319" s="159"/>
      <c r="F9319" s="159"/>
      <c r="G9319" s="160"/>
      <c r="H9319" s="159"/>
      <c r="I9319" s="159"/>
      <c r="K9319" s="161"/>
      <c r="S9319" s="157"/>
    </row>
    <row r="9320" spans="1:19" s="158" customFormat="1" x14ac:dyDescent="0.2">
      <c r="A9320" s="157"/>
      <c r="E9320" s="159"/>
      <c r="F9320" s="159"/>
      <c r="G9320" s="160"/>
      <c r="H9320" s="159"/>
      <c r="I9320" s="159"/>
      <c r="K9320" s="161"/>
      <c r="S9320" s="157"/>
    </row>
    <row r="9321" spans="1:19" s="158" customFormat="1" x14ac:dyDescent="0.2">
      <c r="A9321" s="157"/>
      <c r="E9321" s="159"/>
      <c r="F9321" s="159"/>
      <c r="G9321" s="160"/>
      <c r="H9321" s="159"/>
      <c r="I9321" s="159"/>
      <c r="K9321" s="161"/>
      <c r="S9321" s="157"/>
    </row>
    <row r="9322" spans="1:19" s="158" customFormat="1" x14ac:dyDescent="0.2">
      <c r="A9322" s="157"/>
      <c r="E9322" s="159"/>
      <c r="F9322" s="159"/>
      <c r="G9322" s="160"/>
      <c r="H9322" s="159"/>
      <c r="I9322" s="159"/>
      <c r="K9322" s="161"/>
      <c r="S9322" s="157"/>
    </row>
    <row r="9323" spans="1:19" s="158" customFormat="1" x14ac:dyDescent="0.2">
      <c r="A9323" s="157"/>
      <c r="E9323" s="159"/>
      <c r="F9323" s="159"/>
      <c r="G9323" s="160"/>
      <c r="H9323" s="159"/>
      <c r="I9323" s="159"/>
      <c r="K9323" s="161"/>
      <c r="S9323" s="157"/>
    </row>
    <row r="9324" spans="1:19" s="158" customFormat="1" x14ac:dyDescent="0.2">
      <c r="A9324" s="157"/>
      <c r="E9324" s="159"/>
      <c r="F9324" s="159"/>
      <c r="G9324" s="160"/>
      <c r="H9324" s="159"/>
      <c r="I9324" s="159"/>
      <c r="K9324" s="161"/>
      <c r="S9324" s="157"/>
    </row>
    <row r="9325" spans="1:19" s="158" customFormat="1" x14ac:dyDescent="0.2">
      <c r="A9325" s="157"/>
      <c r="E9325" s="159"/>
      <c r="F9325" s="159"/>
      <c r="G9325" s="160"/>
      <c r="H9325" s="159"/>
      <c r="I9325" s="159"/>
      <c r="K9325" s="161"/>
      <c r="S9325" s="157"/>
    </row>
    <row r="9326" spans="1:19" s="158" customFormat="1" x14ac:dyDescent="0.2">
      <c r="A9326" s="157"/>
      <c r="E9326" s="159"/>
      <c r="F9326" s="159"/>
      <c r="G9326" s="160"/>
      <c r="H9326" s="159"/>
      <c r="I9326" s="159"/>
      <c r="K9326" s="161"/>
      <c r="S9326" s="157"/>
    </row>
    <row r="9327" spans="1:19" s="158" customFormat="1" x14ac:dyDescent="0.2">
      <c r="A9327" s="157"/>
      <c r="E9327" s="159"/>
      <c r="F9327" s="159"/>
      <c r="G9327" s="160"/>
      <c r="H9327" s="159"/>
      <c r="I9327" s="159"/>
      <c r="K9327" s="161"/>
      <c r="S9327" s="157"/>
    </row>
    <row r="9328" spans="1:19" s="158" customFormat="1" x14ac:dyDescent="0.2">
      <c r="A9328" s="157"/>
      <c r="E9328" s="159"/>
      <c r="F9328" s="159"/>
      <c r="G9328" s="160"/>
      <c r="H9328" s="159"/>
      <c r="I9328" s="159"/>
      <c r="K9328" s="161"/>
      <c r="S9328" s="157"/>
    </row>
    <row r="9329" spans="1:19" s="158" customFormat="1" x14ac:dyDescent="0.2">
      <c r="A9329" s="157"/>
      <c r="E9329" s="159"/>
      <c r="F9329" s="159"/>
      <c r="G9329" s="160"/>
      <c r="H9329" s="159"/>
      <c r="I9329" s="159"/>
      <c r="K9329" s="161"/>
      <c r="S9329" s="157"/>
    </row>
    <row r="9330" spans="1:19" s="158" customFormat="1" x14ac:dyDescent="0.2">
      <c r="A9330" s="157"/>
      <c r="E9330" s="159"/>
      <c r="F9330" s="159"/>
      <c r="G9330" s="160"/>
      <c r="H9330" s="159"/>
      <c r="I9330" s="159"/>
      <c r="K9330" s="161"/>
      <c r="S9330" s="157"/>
    </row>
    <row r="9331" spans="1:19" s="158" customFormat="1" x14ac:dyDescent="0.2">
      <c r="A9331" s="157"/>
      <c r="E9331" s="159"/>
      <c r="F9331" s="159"/>
      <c r="G9331" s="160"/>
      <c r="H9331" s="159"/>
      <c r="I9331" s="159"/>
      <c r="K9331" s="161"/>
      <c r="S9331" s="157"/>
    </row>
    <row r="9332" spans="1:19" s="158" customFormat="1" x14ac:dyDescent="0.2">
      <c r="A9332" s="157"/>
      <c r="E9332" s="159"/>
      <c r="F9332" s="159"/>
      <c r="G9332" s="160"/>
      <c r="H9332" s="159"/>
      <c r="I9332" s="159"/>
      <c r="K9332" s="161"/>
      <c r="S9332" s="157"/>
    </row>
    <row r="9333" spans="1:19" s="158" customFormat="1" x14ac:dyDescent="0.2">
      <c r="A9333" s="157"/>
      <c r="E9333" s="159"/>
      <c r="F9333" s="159"/>
      <c r="G9333" s="160"/>
      <c r="H9333" s="159"/>
      <c r="I9333" s="159"/>
      <c r="K9333" s="161"/>
      <c r="S9333" s="157"/>
    </row>
    <row r="9334" spans="1:19" s="158" customFormat="1" x14ac:dyDescent="0.2">
      <c r="A9334" s="157"/>
      <c r="E9334" s="159"/>
      <c r="F9334" s="159"/>
      <c r="G9334" s="160"/>
      <c r="H9334" s="159"/>
      <c r="I9334" s="159"/>
      <c r="K9334" s="161"/>
      <c r="S9334" s="157"/>
    </row>
    <row r="9335" spans="1:19" s="158" customFormat="1" x14ac:dyDescent="0.2">
      <c r="A9335" s="157"/>
      <c r="E9335" s="159"/>
      <c r="F9335" s="159"/>
      <c r="G9335" s="160"/>
      <c r="H9335" s="159"/>
      <c r="I9335" s="159"/>
      <c r="K9335" s="161"/>
      <c r="S9335" s="157"/>
    </row>
    <row r="9336" spans="1:19" s="158" customFormat="1" x14ac:dyDescent="0.2">
      <c r="A9336" s="157"/>
      <c r="E9336" s="159"/>
      <c r="F9336" s="159"/>
      <c r="G9336" s="160"/>
      <c r="H9336" s="159"/>
      <c r="I9336" s="159"/>
      <c r="K9336" s="161"/>
      <c r="S9336" s="157"/>
    </row>
    <row r="9337" spans="1:19" s="158" customFormat="1" x14ac:dyDescent="0.2">
      <c r="A9337" s="157"/>
      <c r="E9337" s="159"/>
      <c r="F9337" s="159"/>
      <c r="G9337" s="160"/>
      <c r="H9337" s="159"/>
      <c r="I9337" s="159"/>
      <c r="K9337" s="161"/>
      <c r="S9337" s="157"/>
    </row>
    <row r="9338" spans="1:19" s="158" customFormat="1" x14ac:dyDescent="0.2">
      <c r="A9338" s="157"/>
      <c r="E9338" s="159"/>
      <c r="F9338" s="159"/>
      <c r="G9338" s="160"/>
      <c r="H9338" s="159"/>
      <c r="I9338" s="159"/>
      <c r="K9338" s="161"/>
      <c r="S9338" s="157"/>
    </row>
    <row r="9339" spans="1:19" s="158" customFormat="1" x14ac:dyDescent="0.2">
      <c r="A9339" s="157"/>
      <c r="E9339" s="159"/>
      <c r="F9339" s="159"/>
      <c r="G9339" s="160"/>
      <c r="H9339" s="159"/>
      <c r="I9339" s="159"/>
      <c r="K9339" s="161"/>
      <c r="S9339" s="157"/>
    </row>
    <row r="9340" spans="1:19" s="158" customFormat="1" x14ac:dyDescent="0.2">
      <c r="A9340" s="157"/>
      <c r="E9340" s="159"/>
      <c r="F9340" s="159"/>
      <c r="G9340" s="160"/>
      <c r="H9340" s="159"/>
      <c r="I9340" s="159"/>
      <c r="K9340" s="161"/>
      <c r="S9340" s="157"/>
    </row>
    <row r="9341" spans="1:19" s="158" customFormat="1" x14ac:dyDescent="0.2">
      <c r="A9341" s="157"/>
      <c r="E9341" s="159"/>
      <c r="F9341" s="159"/>
      <c r="G9341" s="160"/>
      <c r="H9341" s="159"/>
      <c r="I9341" s="159"/>
      <c r="K9341" s="161"/>
      <c r="S9341" s="157"/>
    </row>
    <row r="9342" spans="1:19" s="158" customFormat="1" x14ac:dyDescent="0.2">
      <c r="A9342" s="157"/>
      <c r="E9342" s="159"/>
      <c r="F9342" s="159"/>
      <c r="G9342" s="160"/>
      <c r="H9342" s="159"/>
      <c r="I9342" s="159"/>
      <c r="K9342" s="161"/>
      <c r="S9342" s="157"/>
    </row>
    <row r="9343" spans="1:19" s="158" customFormat="1" x14ac:dyDescent="0.2">
      <c r="A9343" s="157"/>
      <c r="E9343" s="159"/>
      <c r="F9343" s="159"/>
      <c r="G9343" s="160"/>
      <c r="H9343" s="159"/>
      <c r="I9343" s="159"/>
      <c r="K9343" s="161"/>
      <c r="S9343" s="157"/>
    </row>
    <row r="9344" spans="1:19" s="158" customFormat="1" x14ac:dyDescent="0.2">
      <c r="A9344" s="157"/>
      <c r="E9344" s="159"/>
      <c r="F9344" s="159"/>
      <c r="G9344" s="160"/>
      <c r="H9344" s="159"/>
      <c r="I9344" s="159"/>
      <c r="K9344" s="161"/>
      <c r="S9344" s="157"/>
    </row>
    <row r="9345" spans="1:19" s="158" customFormat="1" x14ac:dyDescent="0.2">
      <c r="A9345" s="157"/>
      <c r="E9345" s="159"/>
      <c r="F9345" s="159"/>
      <c r="G9345" s="160"/>
      <c r="H9345" s="159"/>
      <c r="I9345" s="159"/>
      <c r="K9345" s="161"/>
      <c r="S9345" s="157"/>
    </row>
    <row r="9346" spans="1:19" s="158" customFormat="1" x14ac:dyDescent="0.2">
      <c r="A9346" s="157"/>
      <c r="E9346" s="159"/>
      <c r="F9346" s="159"/>
      <c r="G9346" s="160"/>
      <c r="H9346" s="159"/>
      <c r="I9346" s="159"/>
      <c r="K9346" s="161"/>
      <c r="S9346" s="157"/>
    </row>
    <row r="9347" spans="1:19" s="158" customFormat="1" x14ac:dyDescent="0.2">
      <c r="A9347" s="157"/>
      <c r="E9347" s="159"/>
      <c r="F9347" s="159"/>
      <c r="G9347" s="160"/>
      <c r="H9347" s="159"/>
      <c r="I9347" s="159"/>
      <c r="K9347" s="161"/>
      <c r="S9347" s="157"/>
    </row>
    <row r="9348" spans="1:19" s="158" customFormat="1" x14ac:dyDescent="0.2">
      <c r="A9348" s="157"/>
      <c r="E9348" s="159"/>
      <c r="F9348" s="159"/>
      <c r="G9348" s="160"/>
      <c r="H9348" s="159"/>
      <c r="I9348" s="159"/>
      <c r="K9348" s="161"/>
      <c r="S9348" s="157"/>
    </row>
    <row r="9349" spans="1:19" s="158" customFormat="1" x14ac:dyDescent="0.2">
      <c r="A9349" s="157"/>
      <c r="E9349" s="159"/>
      <c r="F9349" s="159"/>
      <c r="G9349" s="160"/>
      <c r="H9349" s="159"/>
      <c r="I9349" s="159"/>
      <c r="K9349" s="161"/>
      <c r="S9349" s="157"/>
    </row>
    <row r="9350" spans="1:19" s="158" customFormat="1" x14ac:dyDescent="0.2">
      <c r="A9350" s="157"/>
      <c r="E9350" s="159"/>
      <c r="F9350" s="159"/>
      <c r="G9350" s="160"/>
      <c r="H9350" s="159"/>
      <c r="I9350" s="159"/>
      <c r="K9350" s="161"/>
      <c r="S9350" s="157"/>
    </row>
    <row r="9351" spans="1:19" s="158" customFormat="1" x14ac:dyDescent="0.2">
      <c r="A9351" s="157"/>
      <c r="E9351" s="159"/>
      <c r="F9351" s="159"/>
      <c r="G9351" s="160"/>
      <c r="H9351" s="159"/>
      <c r="I9351" s="159"/>
      <c r="K9351" s="161"/>
      <c r="S9351" s="157"/>
    </row>
    <row r="9352" spans="1:19" s="158" customFormat="1" x14ac:dyDescent="0.2">
      <c r="A9352" s="157"/>
      <c r="E9352" s="159"/>
      <c r="F9352" s="159"/>
      <c r="G9352" s="160"/>
      <c r="H9352" s="159"/>
      <c r="I9352" s="159"/>
      <c r="K9352" s="161"/>
      <c r="S9352" s="157"/>
    </row>
    <row r="9353" spans="1:19" s="158" customFormat="1" x14ac:dyDescent="0.2">
      <c r="A9353" s="157"/>
      <c r="E9353" s="159"/>
      <c r="F9353" s="159"/>
      <c r="G9353" s="160"/>
      <c r="H9353" s="159"/>
      <c r="I9353" s="159"/>
      <c r="K9353" s="161"/>
      <c r="S9353" s="157"/>
    </row>
    <row r="9354" spans="1:19" s="158" customFormat="1" x14ac:dyDescent="0.2">
      <c r="A9354" s="157"/>
      <c r="E9354" s="159"/>
      <c r="F9354" s="159"/>
      <c r="G9354" s="160"/>
      <c r="H9354" s="159"/>
      <c r="I9354" s="159"/>
      <c r="K9354" s="161"/>
      <c r="S9354" s="157"/>
    </row>
    <row r="9355" spans="1:19" s="158" customFormat="1" x14ac:dyDescent="0.2">
      <c r="A9355" s="157"/>
      <c r="E9355" s="159"/>
      <c r="F9355" s="159"/>
      <c r="G9355" s="160"/>
      <c r="H9355" s="159"/>
      <c r="I9355" s="159"/>
      <c r="K9355" s="161"/>
      <c r="S9355" s="157"/>
    </row>
    <row r="9356" spans="1:19" s="158" customFormat="1" x14ac:dyDescent="0.2">
      <c r="A9356" s="157"/>
      <c r="E9356" s="159"/>
      <c r="F9356" s="159"/>
      <c r="G9356" s="160"/>
      <c r="H9356" s="159"/>
      <c r="I9356" s="159"/>
      <c r="K9356" s="161"/>
      <c r="S9356" s="157"/>
    </row>
    <row r="9357" spans="1:19" s="158" customFormat="1" x14ac:dyDescent="0.2">
      <c r="A9357" s="157"/>
      <c r="E9357" s="159"/>
      <c r="F9357" s="159"/>
      <c r="G9357" s="160"/>
      <c r="H9357" s="159"/>
      <c r="I9357" s="159"/>
      <c r="K9357" s="161"/>
      <c r="S9357" s="157"/>
    </row>
    <row r="9358" spans="1:19" s="158" customFormat="1" x14ac:dyDescent="0.2">
      <c r="A9358" s="157"/>
      <c r="E9358" s="159"/>
      <c r="F9358" s="159"/>
      <c r="G9358" s="160"/>
      <c r="H9358" s="159"/>
      <c r="I9358" s="159"/>
      <c r="K9358" s="161"/>
      <c r="S9358" s="157"/>
    </row>
    <row r="9359" spans="1:19" s="158" customFormat="1" x14ac:dyDescent="0.2">
      <c r="A9359" s="157"/>
      <c r="E9359" s="159"/>
      <c r="F9359" s="159"/>
      <c r="G9359" s="160"/>
      <c r="H9359" s="159"/>
      <c r="I9359" s="159"/>
      <c r="K9359" s="161"/>
      <c r="S9359" s="157"/>
    </row>
    <row r="9360" spans="1:19" s="158" customFormat="1" x14ac:dyDescent="0.2">
      <c r="A9360" s="157"/>
      <c r="E9360" s="159"/>
      <c r="F9360" s="159"/>
      <c r="G9360" s="160"/>
      <c r="H9360" s="159"/>
      <c r="I9360" s="159"/>
      <c r="K9360" s="161"/>
      <c r="S9360" s="157"/>
    </row>
    <row r="9361" spans="1:19" s="158" customFormat="1" x14ac:dyDescent="0.2">
      <c r="A9361" s="157"/>
      <c r="E9361" s="159"/>
      <c r="F9361" s="159"/>
      <c r="G9361" s="160"/>
      <c r="H9361" s="159"/>
      <c r="I9361" s="159"/>
      <c r="K9361" s="161"/>
      <c r="S9361" s="157"/>
    </row>
    <row r="9362" spans="1:19" s="158" customFormat="1" x14ac:dyDescent="0.2">
      <c r="A9362" s="157"/>
      <c r="E9362" s="159"/>
      <c r="F9362" s="159"/>
      <c r="G9362" s="160"/>
      <c r="H9362" s="159"/>
      <c r="I9362" s="159"/>
      <c r="K9362" s="161"/>
      <c r="S9362" s="157"/>
    </row>
    <row r="9363" spans="1:19" s="158" customFormat="1" x14ac:dyDescent="0.2">
      <c r="A9363" s="157"/>
      <c r="E9363" s="159"/>
      <c r="F9363" s="159"/>
      <c r="G9363" s="160"/>
      <c r="H9363" s="159"/>
      <c r="I9363" s="159"/>
      <c r="K9363" s="161"/>
      <c r="S9363" s="157"/>
    </row>
    <row r="9364" spans="1:19" s="158" customFormat="1" x14ac:dyDescent="0.2">
      <c r="A9364" s="157"/>
      <c r="E9364" s="159"/>
      <c r="F9364" s="159"/>
      <c r="G9364" s="160"/>
      <c r="H9364" s="159"/>
      <c r="I9364" s="159"/>
      <c r="K9364" s="161"/>
      <c r="S9364" s="157"/>
    </row>
    <row r="9365" spans="1:19" s="158" customFormat="1" x14ac:dyDescent="0.2">
      <c r="A9365" s="157"/>
      <c r="E9365" s="159"/>
      <c r="F9365" s="159"/>
      <c r="G9365" s="160"/>
      <c r="H9365" s="159"/>
      <c r="I9365" s="159"/>
      <c r="K9365" s="161"/>
      <c r="S9365" s="157"/>
    </row>
    <row r="9366" spans="1:19" s="158" customFormat="1" x14ac:dyDescent="0.2">
      <c r="A9366" s="157"/>
      <c r="E9366" s="159"/>
      <c r="F9366" s="159"/>
      <c r="G9366" s="160"/>
      <c r="H9366" s="159"/>
      <c r="I9366" s="159"/>
      <c r="K9366" s="161"/>
      <c r="S9366" s="157"/>
    </row>
    <row r="9367" spans="1:19" s="158" customFormat="1" x14ac:dyDescent="0.2">
      <c r="A9367" s="157"/>
      <c r="E9367" s="159"/>
      <c r="F9367" s="159"/>
      <c r="G9367" s="160"/>
      <c r="H9367" s="159"/>
      <c r="I9367" s="159"/>
      <c r="K9367" s="161"/>
      <c r="S9367" s="157"/>
    </row>
    <row r="9368" spans="1:19" s="158" customFormat="1" x14ac:dyDescent="0.2">
      <c r="A9368" s="157"/>
      <c r="E9368" s="159"/>
      <c r="F9368" s="159"/>
      <c r="G9368" s="160"/>
      <c r="H9368" s="159"/>
      <c r="I9368" s="159"/>
      <c r="K9368" s="161"/>
      <c r="S9368" s="157"/>
    </row>
    <row r="9369" spans="1:19" s="158" customFormat="1" x14ac:dyDescent="0.2">
      <c r="A9369" s="157"/>
      <c r="E9369" s="159"/>
      <c r="F9369" s="159"/>
      <c r="G9369" s="160"/>
      <c r="H9369" s="159"/>
      <c r="I9369" s="159"/>
      <c r="K9369" s="161"/>
      <c r="S9369" s="157"/>
    </row>
    <row r="9370" spans="1:19" s="158" customFormat="1" x14ac:dyDescent="0.2">
      <c r="A9370" s="157"/>
      <c r="E9370" s="159"/>
      <c r="F9370" s="159"/>
      <c r="G9370" s="160"/>
      <c r="H9370" s="159"/>
      <c r="I9370" s="159"/>
      <c r="K9370" s="161"/>
      <c r="S9370" s="157"/>
    </row>
    <row r="9371" spans="1:19" s="158" customFormat="1" x14ac:dyDescent="0.2">
      <c r="A9371" s="157"/>
      <c r="E9371" s="159"/>
      <c r="F9371" s="159"/>
      <c r="G9371" s="160"/>
      <c r="H9371" s="159"/>
      <c r="I9371" s="159"/>
      <c r="K9371" s="161"/>
      <c r="S9371" s="157"/>
    </row>
    <row r="9372" spans="1:19" s="158" customFormat="1" x14ac:dyDescent="0.2">
      <c r="A9372" s="157"/>
      <c r="E9372" s="159"/>
      <c r="F9372" s="159"/>
      <c r="G9372" s="160"/>
      <c r="H9372" s="159"/>
      <c r="I9372" s="159"/>
      <c r="K9372" s="161"/>
      <c r="S9372" s="157"/>
    </row>
    <row r="9373" spans="1:19" s="158" customFormat="1" x14ac:dyDescent="0.2">
      <c r="A9373" s="157"/>
      <c r="E9373" s="159"/>
      <c r="F9373" s="159"/>
      <c r="G9373" s="160"/>
      <c r="H9373" s="159"/>
      <c r="I9373" s="159"/>
      <c r="K9373" s="161"/>
      <c r="S9373" s="157"/>
    </row>
    <row r="9374" spans="1:19" s="158" customFormat="1" x14ac:dyDescent="0.2">
      <c r="A9374" s="157"/>
      <c r="E9374" s="159"/>
      <c r="F9374" s="159"/>
      <c r="G9374" s="160"/>
      <c r="H9374" s="159"/>
      <c r="I9374" s="159"/>
      <c r="K9374" s="161"/>
      <c r="S9374" s="157"/>
    </row>
    <row r="9375" spans="1:19" s="158" customFormat="1" x14ac:dyDescent="0.2">
      <c r="A9375" s="157"/>
      <c r="E9375" s="159"/>
      <c r="F9375" s="159"/>
      <c r="G9375" s="160"/>
      <c r="H9375" s="159"/>
      <c r="I9375" s="159"/>
      <c r="K9375" s="161"/>
      <c r="S9375" s="157"/>
    </row>
    <row r="9376" spans="1:19" s="158" customFormat="1" x14ac:dyDescent="0.2">
      <c r="A9376" s="157"/>
      <c r="E9376" s="159"/>
      <c r="F9376" s="159"/>
      <c r="G9376" s="160"/>
      <c r="H9376" s="159"/>
      <c r="I9376" s="159"/>
      <c r="K9376" s="161"/>
      <c r="S9376" s="157"/>
    </row>
    <row r="9377" spans="1:19" s="158" customFormat="1" x14ac:dyDescent="0.2">
      <c r="A9377" s="157"/>
      <c r="E9377" s="159"/>
      <c r="F9377" s="159"/>
      <c r="G9377" s="160"/>
      <c r="H9377" s="159"/>
      <c r="I9377" s="159"/>
      <c r="K9377" s="161"/>
      <c r="S9377" s="157"/>
    </row>
    <row r="9378" spans="1:19" s="158" customFormat="1" x14ac:dyDescent="0.2">
      <c r="A9378" s="157"/>
      <c r="E9378" s="159"/>
      <c r="F9378" s="159"/>
      <c r="G9378" s="160"/>
      <c r="H9378" s="159"/>
      <c r="I9378" s="159"/>
      <c r="K9378" s="161"/>
      <c r="S9378" s="157"/>
    </row>
    <row r="9379" spans="1:19" s="158" customFormat="1" x14ac:dyDescent="0.2">
      <c r="A9379" s="157"/>
      <c r="E9379" s="159"/>
      <c r="F9379" s="159"/>
      <c r="G9379" s="160"/>
      <c r="H9379" s="159"/>
      <c r="I9379" s="159"/>
      <c r="K9379" s="161"/>
      <c r="S9379" s="157"/>
    </row>
    <row r="9380" spans="1:19" s="158" customFormat="1" x14ac:dyDescent="0.2">
      <c r="A9380" s="157"/>
      <c r="E9380" s="159"/>
      <c r="F9380" s="159"/>
      <c r="G9380" s="160"/>
      <c r="H9380" s="159"/>
      <c r="I9380" s="159"/>
      <c r="K9380" s="161"/>
      <c r="S9380" s="157"/>
    </row>
    <row r="9381" spans="1:19" s="158" customFormat="1" x14ac:dyDescent="0.2">
      <c r="A9381" s="157"/>
      <c r="E9381" s="159"/>
      <c r="F9381" s="159"/>
      <c r="G9381" s="160"/>
      <c r="H9381" s="159"/>
      <c r="I9381" s="159"/>
      <c r="K9381" s="161"/>
      <c r="S9381" s="157"/>
    </row>
    <row r="9382" spans="1:19" s="158" customFormat="1" x14ac:dyDescent="0.2">
      <c r="A9382" s="157"/>
      <c r="E9382" s="159"/>
      <c r="F9382" s="159"/>
      <c r="G9382" s="160"/>
      <c r="H9382" s="159"/>
      <c r="I9382" s="159"/>
      <c r="K9382" s="161"/>
      <c r="S9382" s="157"/>
    </row>
    <row r="9383" spans="1:19" s="158" customFormat="1" x14ac:dyDescent="0.2">
      <c r="A9383" s="157"/>
      <c r="E9383" s="159"/>
      <c r="F9383" s="159"/>
      <c r="G9383" s="160"/>
      <c r="H9383" s="159"/>
      <c r="I9383" s="159"/>
      <c r="K9383" s="161"/>
      <c r="S9383" s="157"/>
    </row>
    <row r="9384" spans="1:19" s="158" customFormat="1" x14ac:dyDescent="0.2">
      <c r="A9384" s="157"/>
      <c r="E9384" s="159"/>
      <c r="F9384" s="159"/>
      <c r="G9384" s="160"/>
      <c r="H9384" s="159"/>
      <c r="I9384" s="159"/>
      <c r="K9384" s="161"/>
      <c r="S9384" s="157"/>
    </row>
    <row r="9385" spans="1:19" s="158" customFormat="1" x14ac:dyDescent="0.2">
      <c r="A9385" s="157"/>
      <c r="E9385" s="159"/>
      <c r="F9385" s="159"/>
      <c r="G9385" s="160"/>
      <c r="H9385" s="159"/>
      <c r="I9385" s="159"/>
      <c r="K9385" s="161"/>
      <c r="S9385" s="157"/>
    </row>
    <row r="9386" spans="1:19" s="158" customFormat="1" x14ac:dyDescent="0.2">
      <c r="A9386" s="157"/>
      <c r="E9386" s="159"/>
      <c r="F9386" s="159"/>
      <c r="G9386" s="160"/>
      <c r="H9386" s="159"/>
      <c r="I9386" s="159"/>
      <c r="K9386" s="161"/>
      <c r="S9386" s="157"/>
    </row>
    <row r="9387" spans="1:19" s="158" customFormat="1" x14ac:dyDescent="0.2">
      <c r="A9387" s="157"/>
      <c r="E9387" s="159"/>
      <c r="F9387" s="159"/>
      <c r="G9387" s="160"/>
      <c r="H9387" s="159"/>
      <c r="I9387" s="159"/>
      <c r="K9387" s="161"/>
      <c r="S9387" s="157"/>
    </row>
    <row r="9388" spans="1:19" s="158" customFormat="1" x14ac:dyDescent="0.2">
      <c r="A9388" s="157"/>
      <c r="E9388" s="159"/>
      <c r="F9388" s="159"/>
      <c r="G9388" s="160"/>
      <c r="H9388" s="159"/>
      <c r="I9388" s="159"/>
      <c r="K9388" s="161"/>
      <c r="S9388" s="157"/>
    </row>
    <row r="9389" spans="1:19" s="158" customFormat="1" x14ac:dyDescent="0.2">
      <c r="A9389" s="157"/>
      <c r="E9389" s="159"/>
      <c r="F9389" s="159"/>
      <c r="G9389" s="160"/>
      <c r="H9389" s="159"/>
      <c r="I9389" s="159"/>
      <c r="K9389" s="161"/>
      <c r="S9389" s="157"/>
    </row>
    <row r="9390" spans="1:19" s="158" customFormat="1" x14ac:dyDescent="0.2">
      <c r="A9390" s="157"/>
      <c r="E9390" s="159"/>
      <c r="F9390" s="159"/>
      <c r="G9390" s="160"/>
      <c r="H9390" s="159"/>
      <c r="I9390" s="159"/>
      <c r="K9390" s="161"/>
      <c r="S9390" s="157"/>
    </row>
    <row r="9391" spans="1:19" s="158" customFormat="1" x14ac:dyDescent="0.2">
      <c r="A9391" s="157"/>
      <c r="E9391" s="159"/>
      <c r="F9391" s="159"/>
      <c r="G9391" s="160"/>
      <c r="H9391" s="159"/>
      <c r="I9391" s="159"/>
      <c r="K9391" s="161"/>
      <c r="S9391" s="157"/>
    </row>
    <row r="9392" spans="1:19" s="158" customFormat="1" x14ac:dyDescent="0.2">
      <c r="A9392" s="157"/>
      <c r="E9392" s="159"/>
      <c r="F9392" s="159"/>
      <c r="G9392" s="160"/>
      <c r="H9392" s="159"/>
      <c r="I9392" s="159"/>
      <c r="K9392" s="161"/>
      <c r="S9392" s="157"/>
    </row>
    <row r="9393" spans="1:19" s="158" customFormat="1" x14ac:dyDescent="0.2">
      <c r="A9393" s="157"/>
      <c r="E9393" s="159"/>
      <c r="F9393" s="159"/>
      <c r="G9393" s="160"/>
      <c r="H9393" s="159"/>
      <c r="I9393" s="159"/>
      <c r="K9393" s="161"/>
      <c r="S9393" s="157"/>
    </row>
    <row r="9394" spans="1:19" s="158" customFormat="1" x14ac:dyDescent="0.2">
      <c r="A9394" s="157"/>
      <c r="E9394" s="159"/>
      <c r="F9394" s="159"/>
      <c r="G9394" s="160"/>
      <c r="H9394" s="159"/>
      <c r="I9394" s="159"/>
      <c r="K9394" s="161"/>
      <c r="S9394" s="157"/>
    </row>
    <row r="9395" spans="1:19" s="158" customFormat="1" x14ac:dyDescent="0.2">
      <c r="A9395" s="157"/>
      <c r="E9395" s="159"/>
      <c r="F9395" s="159"/>
      <c r="G9395" s="160"/>
      <c r="H9395" s="159"/>
      <c r="I9395" s="159"/>
      <c r="K9395" s="161"/>
      <c r="S9395" s="157"/>
    </row>
    <row r="9396" spans="1:19" s="158" customFormat="1" x14ac:dyDescent="0.2">
      <c r="A9396" s="157"/>
      <c r="E9396" s="159"/>
      <c r="F9396" s="159"/>
      <c r="G9396" s="160"/>
      <c r="H9396" s="159"/>
      <c r="I9396" s="159"/>
      <c r="K9396" s="161"/>
      <c r="S9396" s="157"/>
    </row>
    <row r="9397" spans="1:19" s="158" customFormat="1" x14ac:dyDescent="0.2">
      <c r="A9397" s="157"/>
      <c r="E9397" s="159"/>
      <c r="F9397" s="159"/>
      <c r="G9397" s="160"/>
      <c r="H9397" s="159"/>
      <c r="I9397" s="159"/>
      <c r="K9397" s="161"/>
      <c r="S9397" s="157"/>
    </row>
    <row r="9398" spans="1:19" s="158" customFormat="1" x14ac:dyDescent="0.2">
      <c r="A9398" s="157"/>
      <c r="E9398" s="159"/>
      <c r="F9398" s="159"/>
      <c r="G9398" s="160"/>
      <c r="H9398" s="159"/>
      <c r="I9398" s="159"/>
      <c r="K9398" s="161"/>
      <c r="S9398" s="157"/>
    </row>
    <row r="9399" spans="1:19" s="158" customFormat="1" x14ac:dyDescent="0.2">
      <c r="A9399" s="157"/>
      <c r="E9399" s="159"/>
      <c r="F9399" s="159"/>
      <c r="G9399" s="160"/>
      <c r="H9399" s="159"/>
      <c r="I9399" s="159"/>
      <c r="K9399" s="161"/>
      <c r="S9399" s="157"/>
    </row>
    <row r="9400" spans="1:19" s="158" customFormat="1" x14ac:dyDescent="0.2">
      <c r="A9400" s="157"/>
      <c r="E9400" s="159"/>
      <c r="F9400" s="159"/>
      <c r="G9400" s="160"/>
      <c r="H9400" s="159"/>
      <c r="I9400" s="159"/>
      <c r="K9400" s="161"/>
      <c r="S9400" s="157"/>
    </row>
    <row r="9401" spans="1:19" s="158" customFormat="1" x14ac:dyDescent="0.2">
      <c r="A9401" s="157"/>
      <c r="E9401" s="159"/>
      <c r="F9401" s="159"/>
      <c r="G9401" s="160"/>
      <c r="H9401" s="159"/>
      <c r="I9401" s="159"/>
      <c r="K9401" s="161"/>
      <c r="S9401" s="157"/>
    </row>
    <row r="9402" spans="1:19" s="158" customFormat="1" x14ac:dyDescent="0.2">
      <c r="A9402" s="157"/>
      <c r="E9402" s="159"/>
      <c r="F9402" s="159"/>
      <c r="G9402" s="160"/>
      <c r="H9402" s="159"/>
      <c r="I9402" s="159"/>
      <c r="K9402" s="161"/>
      <c r="S9402" s="157"/>
    </row>
    <row r="9403" spans="1:19" s="158" customFormat="1" x14ac:dyDescent="0.2">
      <c r="A9403" s="157"/>
      <c r="E9403" s="159"/>
      <c r="F9403" s="159"/>
      <c r="G9403" s="160"/>
      <c r="H9403" s="159"/>
      <c r="I9403" s="159"/>
      <c r="K9403" s="161"/>
      <c r="S9403" s="157"/>
    </row>
    <row r="9404" spans="1:19" s="158" customFormat="1" x14ac:dyDescent="0.2">
      <c r="A9404" s="157"/>
      <c r="E9404" s="159"/>
      <c r="F9404" s="159"/>
      <c r="G9404" s="160"/>
      <c r="H9404" s="159"/>
      <c r="I9404" s="159"/>
      <c r="K9404" s="161"/>
      <c r="S9404" s="157"/>
    </row>
    <row r="9405" spans="1:19" s="158" customFormat="1" x14ac:dyDescent="0.2">
      <c r="A9405" s="157"/>
      <c r="E9405" s="159"/>
      <c r="F9405" s="159"/>
      <c r="G9405" s="160"/>
      <c r="H9405" s="159"/>
      <c r="I9405" s="159"/>
      <c r="K9405" s="161"/>
      <c r="S9405" s="157"/>
    </row>
    <row r="9406" spans="1:19" s="158" customFormat="1" x14ac:dyDescent="0.2">
      <c r="A9406" s="157"/>
      <c r="E9406" s="159"/>
      <c r="F9406" s="159"/>
      <c r="G9406" s="160"/>
      <c r="H9406" s="159"/>
      <c r="I9406" s="159"/>
      <c r="K9406" s="161"/>
      <c r="S9406" s="157"/>
    </row>
    <row r="9407" spans="1:19" s="158" customFormat="1" x14ac:dyDescent="0.2">
      <c r="A9407" s="157"/>
      <c r="E9407" s="159"/>
      <c r="F9407" s="159"/>
      <c r="G9407" s="160"/>
      <c r="H9407" s="159"/>
      <c r="I9407" s="159"/>
      <c r="K9407" s="161"/>
      <c r="S9407" s="157"/>
    </row>
    <row r="9408" spans="1:19" s="158" customFormat="1" x14ac:dyDescent="0.2">
      <c r="A9408" s="157"/>
      <c r="E9408" s="159"/>
      <c r="F9408" s="159"/>
      <c r="G9408" s="160"/>
      <c r="H9408" s="159"/>
      <c r="I9408" s="159"/>
      <c r="K9408" s="161"/>
      <c r="S9408" s="157"/>
    </row>
    <row r="9409" spans="1:19" s="158" customFormat="1" x14ac:dyDescent="0.2">
      <c r="A9409" s="157"/>
      <c r="E9409" s="159"/>
      <c r="F9409" s="159"/>
      <c r="G9409" s="160"/>
      <c r="H9409" s="159"/>
      <c r="I9409" s="159"/>
      <c r="K9409" s="161"/>
      <c r="S9409" s="157"/>
    </row>
    <row r="9410" spans="1:19" s="158" customFormat="1" x14ac:dyDescent="0.2">
      <c r="A9410" s="157"/>
      <c r="E9410" s="159"/>
      <c r="F9410" s="159"/>
      <c r="G9410" s="160"/>
      <c r="H9410" s="159"/>
      <c r="I9410" s="159"/>
      <c r="K9410" s="161"/>
      <c r="S9410" s="157"/>
    </row>
    <row r="9411" spans="1:19" s="158" customFormat="1" x14ac:dyDescent="0.2">
      <c r="A9411" s="157"/>
      <c r="E9411" s="159"/>
      <c r="F9411" s="159"/>
      <c r="G9411" s="160"/>
      <c r="H9411" s="159"/>
      <c r="I9411" s="159"/>
      <c r="K9411" s="161"/>
      <c r="S9411" s="157"/>
    </row>
    <row r="9412" spans="1:19" s="158" customFormat="1" x14ac:dyDescent="0.2">
      <c r="A9412" s="157"/>
      <c r="E9412" s="159"/>
      <c r="F9412" s="159"/>
      <c r="G9412" s="160"/>
      <c r="H9412" s="159"/>
      <c r="I9412" s="159"/>
      <c r="K9412" s="161"/>
      <c r="S9412" s="157"/>
    </row>
    <row r="9413" spans="1:19" s="158" customFormat="1" x14ac:dyDescent="0.2">
      <c r="A9413" s="157"/>
      <c r="E9413" s="159"/>
      <c r="F9413" s="159"/>
      <c r="G9413" s="160"/>
      <c r="H9413" s="159"/>
      <c r="I9413" s="159"/>
      <c r="K9413" s="161"/>
      <c r="S9413" s="157"/>
    </row>
    <row r="9414" spans="1:19" s="158" customFormat="1" x14ac:dyDescent="0.2">
      <c r="A9414" s="157"/>
      <c r="E9414" s="159"/>
      <c r="F9414" s="159"/>
      <c r="G9414" s="160"/>
      <c r="H9414" s="159"/>
      <c r="I9414" s="159"/>
      <c r="K9414" s="161"/>
      <c r="S9414" s="157"/>
    </row>
    <row r="9415" spans="1:19" s="158" customFormat="1" x14ac:dyDescent="0.2">
      <c r="A9415" s="157"/>
      <c r="E9415" s="159"/>
      <c r="F9415" s="159"/>
      <c r="G9415" s="160"/>
      <c r="H9415" s="159"/>
      <c r="I9415" s="159"/>
      <c r="K9415" s="161"/>
      <c r="S9415" s="157"/>
    </row>
    <row r="9416" spans="1:19" s="158" customFormat="1" x14ac:dyDescent="0.2">
      <c r="A9416" s="157"/>
      <c r="E9416" s="159"/>
      <c r="F9416" s="159"/>
      <c r="G9416" s="160"/>
      <c r="H9416" s="159"/>
      <c r="I9416" s="159"/>
      <c r="K9416" s="161"/>
      <c r="S9416" s="157"/>
    </row>
    <row r="9417" spans="1:19" s="158" customFormat="1" x14ac:dyDescent="0.2">
      <c r="A9417" s="157"/>
      <c r="E9417" s="159"/>
      <c r="F9417" s="159"/>
      <c r="G9417" s="160"/>
      <c r="H9417" s="159"/>
      <c r="I9417" s="159"/>
      <c r="K9417" s="161"/>
      <c r="S9417" s="157"/>
    </row>
    <row r="9418" spans="1:19" s="158" customFormat="1" x14ac:dyDescent="0.2">
      <c r="A9418" s="157"/>
      <c r="E9418" s="159"/>
      <c r="F9418" s="159"/>
      <c r="G9418" s="160"/>
      <c r="H9418" s="159"/>
      <c r="I9418" s="159"/>
      <c r="K9418" s="161"/>
      <c r="S9418" s="157"/>
    </row>
    <row r="9419" spans="1:19" s="158" customFormat="1" x14ac:dyDescent="0.2">
      <c r="A9419" s="157"/>
      <c r="E9419" s="159"/>
      <c r="F9419" s="159"/>
      <c r="G9419" s="160"/>
      <c r="H9419" s="159"/>
      <c r="I9419" s="159"/>
      <c r="K9419" s="161"/>
      <c r="S9419" s="157"/>
    </row>
    <row r="9420" spans="1:19" s="158" customFormat="1" x14ac:dyDescent="0.2">
      <c r="A9420" s="157"/>
      <c r="E9420" s="159"/>
      <c r="F9420" s="159"/>
      <c r="G9420" s="160"/>
      <c r="H9420" s="159"/>
      <c r="I9420" s="159"/>
      <c r="K9420" s="161"/>
      <c r="S9420" s="157"/>
    </row>
    <row r="9421" spans="1:19" s="158" customFormat="1" x14ac:dyDescent="0.2">
      <c r="A9421" s="157"/>
      <c r="E9421" s="159"/>
      <c r="F9421" s="159"/>
      <c r="G9421" s="160"/>
      <c r="H9421" s="159"/>
      <c r="I9421" s="159"/>
      <c r="K9421" s="161"/>
      <c r="S9421" s="157"/>
    </row>
    <row r="9422" spans="1:19" s="158" customFormat="1" x14ac:dyDescent="0.2">
      <c r="A9422" s="157"/>
      <c r="E9422" s="159"/>
      <c r="F9422" s="159"/>
      <c r="G9422" s="160"/>
      <c r="H9422" s="159"/>
      <c r="I9422" s="159"/>
      <c r="K9422" s="161"/>
      <c r="S9422" s="157"/>
    </row>
    <row r="9423" spans="1:19" s="158" customFormat="1" x14ac:dyDescent="0.2">
      <c r="A9423" s="157"/>
      <c r="E9423" s="159"/>
      <c r="F9423" s="159"/>
      <c r="G9423" s="160"/>
      <c r="H9423" s="159"/>
      <c r="I9423" s="159"/>
      <c r="K9423" s="161"/>
      <c r="S9423" s="157"/>
    </row>
    <row r="9424" spans="1:19" s="158" customFormat="1" x14ac:dyDescent="0.2">
      <c r="A9424" s="157"/>
      <c r="E9424" s="159"/>
      <c r="F9424" s="159"/>
      <c r="G9424" s="160"/>
      <c r="H9424" s="159"/>
      <c r="I9424" s="159"/>
      <c r="K9424" s="161"/>
      <c r="S9424" s="157"/>
    </row>
    <row r="9425" spans="1:19" s="158" customFormat="1" x14ac:dyDescent="0.2">
      <c r="A9425" s="157"/>
      <c r="E9425" s="159"/>
      <c r="F9425" s="159"/>
      <c r="G9425" s="160"/>
      <c r="H9425" s="159"/>
      <c r="I9425" s="159"/>
      <c r="K9425" s="161"/>
      <c r="S9425" s="157"/>
    </row>
    <row r="9426" spans="1:19" s="158" customFormat="1" x14ac:dyDescent="0.2">
      <c r="A9426" s="157"/>
      <c r="E9426" s="159"/>
      <c r="F9426" s="159"/>
      <c r="G9426" s="160"/>
      <c r="H9426" s="159"/>
      <c r="I9426" s="159"/>
      <c r="K9426" s="161"/>
      <c r="S9426" s="157"/>
    </row>
    <row r="9427" spans="1:19" s="158" customFormat="1" x14ac:dyDescent="0.2">
      <c r="A9427" s="157"/>
      <c r="E9427" s="159"/>
      <c r="F9427" s="159"/>
      <c r="G9427" s="160"/>
      <c r="H9427" s="159"/>
      <c r="I9427" s="159"/>
      <c r="K9427" s="161"/>
      <c r="S9427" s="157"/>
    </row>
    <row r="9428" spans="1:19" s="158" customFormat="1" x14ac:dyDescent="0.2">
      <c r="A9428" s="157"/>
      <c r="E9428" s="159"/>
      <c r="F9428" s="159"/>
      <c r="G9428" s="160"/>
      <c r="H9428" s="159"/>
      <c r="I9428" s="159"/>
      <c r="K9428" s="161"/>
      <c r="S9428" s="157"/>
    </row>
    <row r="9429" spans="1:19" s="158" customFormat="1" x14ac:dyDescent="0.2">
      <c r="A9429" s="157"/>
      <c r="E9429" s="159"/>
      <c r="F9429" s="159"/>
      <c r="G9429" s="160"/>
      <c r="H9429" s="159"/>
      <c r="I9429" s="159"/>
      <c r="K9429" s="161"/>
      <c r="S9429" s="157"/>
    </row>
    <row r="9430" spans="1:19" s="158" customFormat="1" x14ac:dyDescent="0.2">
      <c r="A9430" s="157"/>
      <c r="E9430" s="159"/>
      <c r="F9430" s="159"/>
      <c r="G9430" s="160"/>
      <c r="H9430" s="159"/>
      <c r="I9430" s="159"/>
      <c r="K9430" s="161"/>
      <c r="S9430" s="157"/>
    </row>
    <row r="9431" spans="1:19" s="158" customFormat="1" x14ac:dyDescent="0.2">
      <c r="A9431" s="157"/>
      <c r="E9431" s="159"/>
      <c r="F9431" s="159"/>
      <c r="G9431" s="160"/>
      <c r="H9431" s="159"/>
      <c r="I9431" s="159"/>
      <c r="K9431" s="161"/>
      <c r="S9431" s="157"/>
    </row>
    <row r="9432" spans="1:19" s="158" customFormat="1" x14ac:dyDescent="0.2">
      <c r="A9432" s="157"/>
      <c r="E9432" s="159"/>
      <c r="F9432" s="159"/>
      <c r="G9432" s="160"/>
      <c r="H9432" s="159"/>
      <c r="I9432" s="159"/>
      <c r="K9432" s="161"/>
      <c r="S9432" s="157"/>
    </row>
    <row r="9433" spans="1:19" s="158" customFormat="1" x14ac:dyDescent="0.2">
      <c r="A9433" s="157"/>
      <c r="E9433" s="159"/>
      <c r="F9433" s="159"/>
      <c r="G9433" s="160"/>
      <c r="H9433" s="159"/>
      <c r="I9433" s="159"/>
      <c r="K9433" s="161"/>
      <c r="S9433" s="157"/>
    </row>
    <row r="9434" spans="1:19" s="158" customFormat="1" x14ac:dyDescent="0.2">
      <c r="A9434" s="157"/>
      <c r="E9434" s="159"/>
      <c r="F9434" s="159"/>
      <c r="G9434" s="160"/>
      <c r="H9434" s="159"/>
      <c r="I9434" s="159"/>
      <c r="K9434" s="161"/>
      <c r="S9434" s="157"/>
    </row>
    <row r="9435" spans="1:19" s="158" customFormat="1" x14ac:dyDescent="0.2">
      <c r="A9435" s="157"/>
      <c r="E9435" s="159"/>
      <c r="F9435" s="159"/>
      <c r="G9435" s="160"/>
      <c r="H9435" s="159"/>
      <c r="I9435" s="159"/>
      <c r="K9435" s="161"/>
      <c r="S9435" s="157"/>
    </row>
    <row r="9436" spans="1:19" s="158" customFormat="1" x14ac:dyDescent="0.2">
      <c r="A9436" s="157"/>
      <c r="E9436" s="159"/>
      <c r="F9436" s="159"/>
      <c r="G9436" s="160"/>
      <c r="H9436" s="159"/>
      <c r="I9436" s="159"/>
      <c r="K9436" s="161"/>
      <c r="S9436" s="157"/>
    </row>
    <row r="9437" spans="1:19" s="158" customFormat="1" x14ac:dyDescent="0.2">
      <c r="A9437" s="157"/>
      <c r="E9437" s="159"/>
      <c r="F9437" s="159"/>
      <c r="G9437" s="160"/>
      <c r="H9437" s="159"/>
      <c r="I9437" s="159"/>
      <c r="K9437" s="161"/>
      <c r="S9437" s="157"/>
    </row>
    <row r="9438" spans="1:19" s="158" customFormat="1" x14ac:dyDescent="0.2">
      <c r="A9438" s="157"/>
      <c r="E9438" s="159"/>
      <c r="F9438" s="159"/>
      <c r="G9438" s="160"/>
      <c r="H9438" s="159"/>
      <c r="I9438" s="159"/>
      <c r="K9438" s="161"/>
      <c r="S9438" s="157"/>
    </row>
    <row r="9439" spans="1:19" s="158" customFormat="1" x14ac:dyDescent="0.2">
      <c r="A9439" s="157"/>
      <c r="E9439" s="159"/>
      <c r="F9439" s="159"/>
      <c r="G9439" s="160"/>
      <c r="H9439" s="159"/>
      <c r="I9439" s="159"/>
      <c r="K9439" s="161"/>
      <c r="S9439" s="157"/>
    </row>
    <row r="9440" spans="1:19" s="158" customFormat="1" x14ac:dyDescent="0.2">
      <c r="A9440" s="157"/>
      <c r="E9440" s="159"/>
      <c r="F9440" s="159"/>
      <c r="G9440" s="160"/>
      <c r="H9440" s="159"/>
      <c r="I9440" s="159"/>
      <c r="K9440" s="161"/>
      <c r="S9440" s="157"/>
    </row>
    <row r="9441" spans="1:19" s="158" customFormat="1" x14ac:dyDescent="0.2">
      <c r="A9441" s="157"/>
      <c r="E9441" s="159"/>
      <c r="F9441" s="159"/>
      <c r="G9441" s="160"/>
      <c r="H9441" s="159"/>
      <c r="I9441" s="159"/>
      <c r="K9441" s="161"/>
      <c r="S9441" s="157"/>
    </row>
    <row r="9442" spans="1:19" s="158" customFormat="1" x14ac:dyDescent="0.2">
      <c r="A9442" s="157"/>
      <c r="E9442" s="159"/>
      <c r="F9442" s="159"/>
      <c r="G9442" s="160"/>
      <c r="H9442" s="159"/>
      <c r="I9442" s="159"/>
      <c r="K9442" s="161"/>
      <c r="S9442" s="157"/>
    </row>
    <row r="9443" spans="1:19" s="158" customFormat="1" x14ac:dyDescent="0.2">
      <c r="A9443" s="157"/>
      <c r="E9443" s="159"/>
      <c r="F9443" s="159"/>
      <c r="G9443" s="160"/>
      <c r="H9443" s="159"/>
      <c r="I9443" s="159"/>
      <c r="K9443" s="161"/>
      <c r="S9443" s="157"/>
    </row>
    <row r="9444" spans="1:19" s="158" customFormat="1" x14ac:dyDescent="0.2">
      <c r="A9444" s="157"/>
      <c r="E9444" s="159"/>
      <c r="F9444" s="159"/>
      <c r="G9444" s="160"/>
      <c r="H9444" s="159"/>
      <c r="I9444" s="159"/>
      <c r="K9444" s="161"/>
      <c r="S9444" s="157"/>
    </row>
    <row r="9445" spans="1:19" s="158" customFormat="1" x14ac:dyDescent="0.2">
      <c r="A9445" s="157"/>
      <c r="E9445" s="159"/>
      <c r="F9445" s="159"/>
      <c r="G9445" s="160"/>
      <c r="H9445" s="159"/>
      <c r="I9445" s="159"/>
      <c r="K9445" s="161"/>
      <c r="S9445" s="157"/>
    </row>
    <row r="9446" spans="1:19" s="158" customFormat="1" x14ac:dyDescent="0.2">
      <c r="A9446" s="157"/>
      <c r="E9446" s="159"/>
      <c r="F9446" s="159"/>
      <c r="G9446" s="160"/>
      <c r="H9446" s="159"/>
      <c r="I9446" s="159"/>
      <c r="K9446" s="161"/>
      <c r="S9446" s="157"/>
    </row>
    <row r="9447" spans="1:19" s="158" customFormat="1" x14ac:dyDescent="0.2">
      <c r="A9447" s="157"/>
      <c r="E9447" s="159"/>
      <c r="F9447" s="159"/>
      <c r="G9447" s="160"/>
      <c r="H9447" s="159"/>
      <c r="I9447" s="159"/>
      <c r="K9447" s="161"/>
      <c r="S9447" s="157"/>
    </row>
    <row r="9448" spans="1:19" s="158" customFormat="1" x14ac:dyDescent="0.2">
      <c r="A9448" s="157"/>
      <c r="E9448" s="159"/>
      <c r="F9448" s="159"/>
      <c r="G9448" s="160"/>
      <c r="H9448" s="159"/>
      <c r="I9448" s="159"/>
      <c r="K9448" s="161"/>
      <c r="S9448" s="157"/>
    </row>
    <row r="9449" spans="1:19" s="158" customFormat="1" x14ac:dyDescent="0.2">
      <c r="A9449" s="157"/>
      <c r="E9449" s="159"/>
      <c r="F9449" s="159"/>
      <c r="G9449" s="160"/>
      <c r="H9449" s="159"/>
      <c r="I9449" s="159"/>
      <c r="K9449" s="161"/>
      <c r="S9449" s="157"/>
    </row>
    <row r="9450" spans="1:19" s="158" customFormat="1" x14ac:dyDescent="0.2">
      <c r="A9450" s="157"/>
      <c r="E9450" s="159"/>
      <c r="F9450" s="159"/>
      <c r="G9450" s="160"/>
      <c r="H9450" s="159"/>
      <c r="I9450" s="159"/>
      <c r="K9450" s="161"/>
      <c r="S9450" s="157"/>
    </row>
    <row r="9451" spans="1:19" s="158" customFormat="1" x14ac:dyDescent="0.2">
      <c r="A9451" s="157"/>
      <c r="E9451" s="159"/>
      <c r="F9451" s="159"/>
      <c r="G9451" s="160"/>
      <c r="H9451" s="159"/>
      <c r="I9451" s="159"/>
      <c r="K9451" s="161"/>
      <c r="S9451" s="157"/>
    </row>
    <row r="9452" spans="1:19" s="158" customFormat="1" x14ac:dyDescent="0.2">
      <c r="A9452" s="157"/>
      <c r="E9452" s="159"/>
      <c r="F9452" s="159"/>
      <c r="G9452" s="160"/>
      <c r="H9452" s="159"/>
      <c r="I9452" s="159"/>
      <c r="K9452" s="161"/>
      <c r="S9452" s="157"/>
    </row>
    <row r="9453" spans="1:19" s="158" customFormat="1" x14ac:dyDescent="0.2">
      <c r="A9453" s="157"/>
      <c r="E9453" s="159"/>
      <c r="F9453" s="159"/>
      <c r="G9453" s="160"/>
      <c r="H9453" s="159"/>
      <c r="I9453" s="159"/>
      <c r="K9453" s="161"/>
      <c r="S9453" s="157"/>
    </row>
    <row r="9454" spans="1:19" s="158" customFormat="1" x14ac:dyDescent="0.2">
      <c r="A9454" s="157"/>
      <c r="E9454" s="159"/>
      <c r="F9454" s="159"/>
      <c r="G9454" s="160"/>
      <c r="H9454" s="159"/>
      <c r="I9454" s="159"/>
      <c r="K9454" s="161"/>
      <c r="S9454" s="157"/>
    </row>
    <row r="9455" spans="1:19" s="158" customFormat="1" x14ac:dyDescent="0.2">
      <c r="A9455" s="157"/>
      <c r="E9455" s="159"/>
      <c r="F9455" s="159"/>
      <c r="G9455" s="160"/>
      <c r="H9455" s="159"/>
      <c r="I9455" s="159"/>
      <c r="K9455" s="161"/>
      <c r="S9455" s="157"/>
    </row>
    <row r="9456" spans="1:19" s="158" customFormat="1" x14ac:dyDescent="0.2">
      <c r="A9456" s="157"/>
      <c r="E9456" s="159"/>
      <c r="F9456" s="159"/>
      <c r="G9456" s="160"/>
      <c r="H9456" s="159"/>
      <c r="I9456" s="159"/>
      <c r="K9456" s="161"/>
      <c r="S9456" s="157"/>
    </row>
    <row r="9457" spans="1:19" s="158" customFormat="1" x14ac:dyDescent="0.2">
      <c r="A9457" s="157"/>
      <c r="E9457" s="159"/>
      <c r="F9457" s="159"/>
      <c r="G9457" s="160"/>
      <c r="H9457" s="159"/>
      <c r="I9457" s="159"/>
      <c r="K9457" s="161"/>
      <c r="S9457" s="157"/>
    </row>
    <row r="9458" spans="1:19" s="158" customFormat="1" x14ac:dyDescent="0.2">
      <c r="A9458" s="157"/>
      <c r="E9458" s="159"/>
      <c r="F9458" s="159"/>
      <c r="G9458" s="160"/>
      <c r="H9458" s="159"/>
      <c r="I9458" s="159"/>
      <c r="K9458" s="161"/>
      <c r="S9458" s="157"/>
    </row>
    <row r="9459" spans="1:19" s="158" customFormat="1" x14ac:dyDescent="0.2">
      <c r="A9459" s="157"/>
      <c r="E9459" s="159"/>
      <c r="F9459" s="159"/>
      <c r="G9459" s="160"/>
      <c r="H9459" s="159"/>
      <c r="I9459" s="159"/>
      <c r="K9459" s="161"/>
      <c r="S9459" s="157"/>
    </row>
    <row r="9460" spans="1:19" s="158" customFormat="1" x14ac:dyDescent="0.2">
      <c r="A9460" s="157"/>
      <c r="E9460" s="159"/>
      <c r="F9460" s="159"/>
      <c r="G9460" s="160"/>
      <c r="H9460" s="159"/>
      <c r="I9460" s="159"/>
      <c r="K9460" s="161"/>
      <c r="S9460" s="157"/>
    </row>
    <row r="9461" spans="1:19" s="158" customFormat="1" x14ac:dyDescent="0.2">
      <c r="A9461" s="157"/>
      <c r="E9461" s="159"/>
      <c r="F9461" s="159"/>
      <c r="G9461" s="160"/>
      <c r="H9461" s="159"/>
      <c r="I9461" s="159"/>
      <c r="K9461" s="161"/>
      <c r="S9461" s="157"/>
    </row>
    <row r="9462" spans="1:19" s="158" customFormat="1" x14ac:dyDescent="0.2">
      <c r="A9462" s="157"/>
      <c r="E9462" s="159"/>
      <c r="F9462" s="159"/>
      <c r="G9462" s="160"/>
      <c r="H9462" s="159"/>
      <c r="I9462" s="159"/>
      <c r="K9462" s="161"/>
      <c r="S9462" s="157"/>
    </row>
    <row r="9463" spans="1:19" s="158" customFormat="1" x14ac:dyDescent="0.2">
      <c r="A9463" s="157"/>
      <c r="E9463" s="159"/>
      <c r="F9463" s="159"/>
      <c r="G9463" s="160"/>
      <c r="H9463" s="159"/>
      <c r="I9463" s="159"/>
      <c r="K9463" s="161"/>
      <c r="S9463" s="157"/>
    </row>
    <row r="9464" spans="1:19" s="158" customFormat="1" x14ac:dyDescent="0.2">
      <c r="A9464" s="157"/>
      <c r="E9464" s="159"/>
      <c r="F9464" s="159"/>
      <c r="G9464" s="160"/>
      <c r="H9464" s="159"/>
      <c r="I9464" s="159"/>
      <c r="K9464" s="161"/>
      <c r="S9464" s="157"/>
    </row>
    <row r="9465" spans="1:19" s="158" customFormat="1" x14ac:dyDescent="0.2">
      <c r="A9465" s="157"/>
      <c r="E9465" s="159"/>
      <c r="F9465" s="159"/>
      <c r="G9465" s="160"/>
      <c r="H9465" s="159"/>
      <c r="I9465" s="159"/>
      <c r="K9465" s="161"/>
      <c r="S9465" s="157"/>
    </row>
    <row r="9466" spans="1:19" s="158" customFormat="1" x14ac:dyDescent="0.2">
      <c r="A9466" s="157"/>
      <c r="E9466" s="159"/>
      <c r="F9466" s="159"/>
      <c r="G9466" s="160"/>
      <c r="H9466" s="159"/>
      <c r="I9466" s="159"/>
      <c r="K9466" s="161"/>
      <c r="S9466" s="157"/>
    </row>
    <row r="9467" spans="1:19" s="158" customFormat="1" x14ac:dyDescent="0.2">
      <c r="A9467" s="157"/>
      <c r="E9467" s="159"/>
      <c r="F9467" s="159"/>
      <c r="G9467" s="160"/>
      <c r="H9467" s="159"/>
      <c r="I9467" s="159"/>
      <c r="K9467" s="161"/>
      <c r="S9467" s="157"/>
    </row>
    <row r="9468" spans="1:19" s="158" customFormat="1" x14ac:dyDescent="0.2">
      <c r="A9468" s="157"/>
      <c r="E9468" s="159"/>
      <c r="F9468" s="159"/>
      <c r="G9468" s="160"/>
      <c r="H9468" s="159"/>
      <c r="I9468" s="159"/>
      <c r="K9468" s="161"/>
      <c r="S9468" s="157"/>
    </row>
    <row r="9469" spans="1:19" s="158" customFormat="1" x14ac:dyDescent="0.2">
      <c r="A9469" s="157"/>
      <c r="E9469" s="159"/>
      <c r="F9469" s="159"/>
      <c r="G9469" s="160"/>
      <c r="H9469" s="159"/>
      <c r="I9469" s="159"/>
      <c r="K9469" s="161"/>
      <c r="S9469" s="157"/>
    </row>
    <row r="9470" spans="1:19" s="158" customFormat="1" x14ac:dyDescent="0.2">
      <c r="A9470" s="157"/>
      <c r="E9470" s="159"/>
      <c r="F9470" s="159"/>
      <c r="G9470" s="160"/>
      <c r="H9470" s="159"/>
      <c r="I9470" s="159"/>
      <c r="K9470" s="161"/>
      <c r="S9470" s="157"/>
    </row>
    <row r="9471" spans="1:19" s="158" customFormat="1" x14ac:dyDescent="0.2">
      <c r="A9471" s="157"/>
      <c r="E9471" s="159"/>
      <c r="F9471" s="159"/>
      <c r="G9471" s="160"/>
      <c r="H9471" s="159"/>
      <c r="I9471" s="159"/>
      <c r="K9471" s="161"/>
      <c r="S9471" s="157"/>
    </row>
    <row r="9472" spans="1:19" s="158" customFormat="1" x14ac:dyDescent="0.2">
      <c r="A9472" s="157"/>
      <c r="E9472" s="159"/>
      <c r="F9472" s="159"/>
      <c r="G9472" s="160"/>
      <c r="H9472" s="159"/>
      <c r="I9472" s="159"/>
      <c r="K9472" s="161"/>
      <c r="S9472" s="157"/>
    </row>
    <row r="9473" spans="1:19" s="158" customFormat="1" x14ac:dyDescent="0.2">
      <c r="A9473" s="157"/>
      <c r="E9473" s="159"/>
      <c r="F9473" s="159"/>
      <c r="G9473" s="160"/>
      <c r="H9473" s="159"/>
      <c r="I9473" s="159"/>
      <c r="K9473" s="161"/>
      <c r="S9473" s="157"/>
    </row>
    <row r="9474" spans="1:19" s="158" customFormat="1" x14ac:dyDescent="0.2">
      <c r="A9474" s="157"/>
      <c r="E9474" s="159"/>
      <c r="F9474" s="159"/>
      <c r="G9474" s="160"/>
      <c r="H9474" s="159"/>
      <c r="I9474" s="159"/>
      <c r="K9474" s="161"/>
      <c r="S9474" s="157"/>
    </row>
    <row r="9475" spans="1:19" s="158" customFormat="1" x14ac:dyDescent="0.2">
      <c r="A9475" s="157"/>
      <c r="E9475" s="159"/>
      <c r="F9475" s="159"/>
      <c r="G9475" s="160"/>
      <c r="H9475" s="159"/>
      <c r="I9475" s="159"/>
      <c r="K9475" s="161"/>
      <c r="S9475" s="157"/>
    </row>
    <row r="9476" spans="1:19" s="158" customFormat="1" x14ac:dyDescent="0.2">
      <c r="A9476" s="157"/>
      <c r="E9476" s="159"/>
      <c r="F9476" s="159"/>
      <c r="G9476" s="160"/>
      <c r="H9476" s="159"/>
      <c r="I9476" s="159"/>
      <c r="K9476" s="161"/>
      <c r="S9476" s="157"/>
    </row>
    <row r="9477" spans="1:19" s="158" customFormat="1" x14ac:dyDescent="0.2">
      <c r="A9477" s="157"/>
      <c r="E9477" s="159"/>
      <c r="F9477" s="159"/>
      <c r="G9477" s="160"/>
      <c r="H9477" s="159"/>
      <c r="I9477" s="159"/>
      <c r="K9477" s="161"/>
      <c r="S9477" s="157"/>
    </row>
    <row r="9478" spans="1:19" s="158" customFormat="1" x14ac:dyDescent="0.2">
      <c r="A9478" s="157"/>
      <c r="E9478" s="159"/>
      <c r="F9478" s="159"/>
      <c r="G9478" s="160"/>
      <c r="H9478" s="159"/>
      <c r="I9478" s="159"/>
      <c r="K9478" s="161"/>
      <c r="S9478" s="157"/>
    </row>
    <row r="9479" spans="1:19" s="158" customFormat="1" x14ac:dyDescent="0.2">
      <c r="A9479" s="157"/>
      <c r="E9479" s="159"/>
      <c r="F9479" s="159"/>
      <c r="G9479" s="160"/>
      <c r="H9479" s="159"/>
      <c r="I9479" s="159"/>
      <c r="K9479" s="161"/>
      <c r="S9479" s="157"/>
    </row>
    <row r="9480" spans="1:19" s="158" customFormat="1" x14ac:dyDescent="0.2">
      <c r="A9480" s="157"/>
      <c r="E9480" s="159"/>
      <c r="F9480" s="159"/>
      <c r="G9480" s="160"/>
      <c r="H9480" s="159"/>
      <c r="I9480" s="159"/>
      <c r="K9480" s="161"/>
      <c r="S9480" s="157"/>
    </row>
    <row r="9481" spans="1:19" s="158" customFormat="1" x14ac:dyDescent="0.2">
      <c r="A9481" s="157"/>
      <c r="E9481" s="159"/>
      <c r="F9481" s="159"/>
      <c r="G9481" s="160"/>
      <c r="H9481" s="159"/>
      <c r="I9481" s="159"/>
      <c r="K9481" s="161"/>
      <c r="S9481" s="157"/>
    </row>
    <row r="9482" spans="1:19" s="158" customFormat="1" x14ac:dyDescent="0.2">
      <c r="A9482" s="157"/>
      <c r="E9482" s="159"/>
      <c r="F9482" s="159"/>
      <c r="G9482" s="160"/>
      <c r="H9482" s="159"/>
      <c r="I9482" s="159"/>
      <c r="K9482" s="161"/>
      <c r="S9482" s="157"/>
    </row>
    <row r="9483" spans="1:19" s="158" customFormat="1" x14ac:dyDescent="0.2">
      <c r="A9483" s="157"/>
      <c r="E9483" s="159"/>
      <c r="F9483" s="159"/>
      <c r="G9483" s="160"/>
      <c r="H9483" s="159"/>
      <c r="I9483" s="159"/>
      <c r="K9483" s="161"/>
      <c r="S9483" s="157"/>
    </row>
    <row r="9484" spans="1:19" s="158" customFormat="1" x14ac:dyDescent="0.2">
      <c r="A9484" s="157"/>
      <c r="E9484" s="159"/>
      <c r="F9484" s="159"/>
      <c r="G9484" s="160"/>
      <c r="H9484" s="159"/>
      <c r="I9484" s="159"/>
      <c r="K9484" s="161"/>
      <c r="S9484" s="157"/>
    </row>
    <row r="9485" spans="1:19" s="158" customFormat="1" x14ac:dyDescent="0.2">
      <c r="A9485" s="157"/>
      <c r="E9485" s="159"/>
      <c r="F9485" s="159"/>
      <c r="G9485" s="160"/>
      <c r="H9485" s="159"/>
      <c r="I9485" s="159"/>
      <c r="K9485" s="161"/>
      <c r="S9485" s="157"/>
    </row>
    <row r="9486" spans="1:19" s="158" customFormat="1" x14ac:dyDescent="0.2">
      <c r="A9486" s="157"/>
      <c r="E9486" s="159"/>
      <c r="F9486" s="159"/>
      <c r="G9486" s="160"/>
      <c r="H9486" s="159"/>
      <c r="I9486" s="159"/>
      <c r="K9486" s="161"/>
      <c r="S9486" s="157"/>
    </row>
    <row r="9487" spans="1:19" s="158" customFormat="1" x14ac:dyDescent="0.2">
      <c r="A9487" s="157"/>
      <c r="E9487" s="159"/>
      <c r="F9487" s="159"/>
      <c r="G9487" s="160"/>
      <c r="H9487" s="159"/>
      <c r="I9487" s="159"/>
      <c r="K9487" s="161"/>
      <c r="S9487" s="157"/>
    </row>
    <row r="9488" spans="1:19" s="158" customFormat="1" x14ac:dyDescent="0.2">
      <c r="A9488" s="157"/>
      <c r="E9488" s="159"/>
      <c r="F9488" s="159"/>
      <c r="G9488" s="160"/>
      <c r="H9488" s="159"/>
      <c r="I9488" s="159"/>
      <c r="K9488" s="161"/>
      <c r="S9488" s="157"/>
    </row>
    <row r="9489" spans="1:19" s="158" customFormat="1" x14ac:dyDescent="0.2">
      <c r="A9489" s="157"/>
      <c r="E9489" s="159"/>
      <c r="F9489" s="159"/>
      <c r="G9489" s="160"/>
      <c r="H9489" s="159"/>
      <c r="I9489" s="159"/>
      <c r="K9489" s="161"/>
      <c r="S9489" s="157"/>
    </row>
    <row r="9490" spans="1:19" s="158" customFormat="1" x14ac:dyDescent="0.2">
      <c r="A9490" s="157"/>
      <c r="E9490" s="159"/>
      <c r="F9490" s="159"/>
      <c r="G9490" s="160"/>
      <c r="H9490" s="159"/>
      <c r="I9490" s="159"/>
      <c r="K9490" s="161"/>
      <c r="S9490" s="157"/>
    </row>
    <row r="9491" spans="1:19" s="158" customFormat="1" x14ac:dyDescent="0.2">
      <c r="A9491" s="157"/>
      <c r="E9491" s="159"/>
      <c r="F9491" s="159"/>
      <c r="G9491" s="160"/>
      <c r="H9491" s="159"/>
      <c r="I9491" s="159"/>
      <c r="K9491" s="161"/>
      <c r="S9491" s="157"/>
    </row>
    <row r="9492" spans="1:19" s="158" customFormat="1" x14ac:dyDescent="0.2">
      <c r="A9492" s="157"/>
      <c r="E9492" s="159"/>
      <c r="F9492" s="159"/>
      <c r="G9492" s="160"/>
      <c r="H9492" s="159"/>
      <c r="I9492" s="159"/>
      <c r="K9492" s="161"/>
      <c r="S9492" s="157"/>
    </row>
    <row r="9493" spans="1:19" s="158" customFormat="1" x14ac:dyDescent="0.2">
      <c r="A9493" s="157"/>
      <c r="E9493" s="159"/>
      <c r="F9493" s="159"/>
      <c r="G9493" s="160"/>
      <c r="H9493" s="159"/>
      <c r="I9493" s="159"/>
      <c r="K9493" s="161"/>
      <c r="S9493" s="157"/>
    </row>
    <row r="9494" spans="1:19" s="158" customFormat="1" x14ac:dyDescent="0.2">
      <c r="A9494" s="157"/>
      <c r="E9494" s="159"/>
      <c r="F9494" s="159"/>
      <c r="G9494" s="160"/>
      <c r="H9494" s="159"/>
      <c r="I9494" s="159"/>
      <c r="K9494" s="161"/>
      <c r="S9494" s="157"/>
    </row>
    <row r="9495" spans="1:19" s="158" customFormat="1" x14ac:dyDescent="0.2">
      <c r="A9495" s="157"/>
      <c r="E9495" s="159"/>
      <c r="F9495" s="159"/>
      <c r="G9495" s="160"/>
      <c r="H9495" s="159"/>
      <c r="I9495" s="159"/>
      <c r="K9495" s="161"/>
      <c r="S9495" s="157"/>
    </row>
    <row r="9496" spans="1:19" s="158" customFormat="1" x14ac:dyDescent="0.2">
      <c r="A9496" s="157"/>
      <c r="E9496" s="159"/>
      <c r="F9496" s="159"/>
      <c r="G9496" s="160"/>
      <c r="H9496" s="159"/>
      <c r="I9496" s="159"/>
      <c r="K9496" s="161"/>
      <c r="S9496" s="157"/>
    </row>
    <row r="9497" spans="1:19" s="158" customFormat="1" x14ac:dyDescent="0.2">
      <c r="A9497" s="157"/>
      <c r="E9497" s="159"/>
      <c r="F9497" s="159"/>
      <c r="G9497" s="160"/>
      <c r="H9497" s="159"/>
      <c r="I9497" s="159"/>
      <c r="K9497" s="161"/>
      <c r="S9497" s="157"/>
    </row>
    <row r="9498" spans="1:19" s="158" customFormat="1" x14ac:dyDescent="0.2">
      <c r="A9498" s="157"/>
      <c r="E9498" s="159"/>
      <c r="F9498" s="159"/>
      <c r="G9498" s="160"/>
      <c r="H9498" s="159"/>
      <c r="I9498" s="159"/>
      <c r="K9498" s="161"/>
      <c r="S9498" s="157"/>
    </row>
    <row r="9499" spans="1:19" s="158" customFormat="1" x14ac:dyDescent="0.2">
      <c r="A9499" s="157"/>
      <c r="E9499" s="159"/>
      <c r="F9499" s="159"/>
      <c r="G9499" s="160"/>
      <c r="H9499" s="159"/>
      <c r="I9499" s="159"/>
      <c r="K9499" s="161"/>
      <c r="S9499" s="157"/>
    </row>
    <row r="9500" spans="1:19" s="158" customFormat="1" x14ac:dyDescent="0.2">
      <c r="A9500" s="157"/>
      <c r="E9500" s="159"/>
      <c r="F9500" s="159"/>
      <c r="G9500" s="160"/>
      <c r="H9500" s="159"/>
      <c r="I9500" s="159"/>
      <c r="K9500" s="161"/>
      <c r="S9500" s="157"/>
    </row>
    <row r="9501" spans="1:19" s="158" customFormat="1" x14ac:dyDescent="0.2">
      <c r="A9501" s="157"/>
      <c r="E9501" s="159"/>
      <c r="F9501" s="159"/>
      <c r="G9501" s="160"/>
      <c r="H9501" s="159"/>
      <c r="I9501" s="159"/>
      <c r="K9501" s="161"/>
      <c r="S9501" s="157"/>
    </row>
    <row r="9502" spans="1:19" s="158" customFormat="1" x14ac:dyDescent="0.2">
      <c r="A9502" s="157"/>
      <c r="E9502" s="159"/>
      <c r="F9502" s="159"/>
      <c r="G9502" s="160"/>
      <c r="H9502" s="159"/>
      <c r="I9502" s="159"/>
      <c r="K9502" s="161"/>
      <c r="S9502" s="157"/>
    </row>
    <row r="9503" spans="1:19" s="158" customFormat="1" x14ac:dyDescent="0.2">
      <c r="A9503" s="157"/>
      <c r="E9503" s="159"/>
      <c r="F9503" s="159"/>
      <c r="G9503" s="160"/>
      <c r="H9503" s="159"/>
      <c r="I9503" s="159"/>
      <c r="K9503" s="161"/>
      <c r="S9503" s="157"/>
    </row>
    <row r="9504" spans="1:19" s="158" customFormat="1" x14ac:dyDescent="0.2">
      <c r="A9504" s="157"/>
      <c r="E9504" s="159"/>
      <c r="F9504" s="159"/>
      <c r="G9504" s="160"/>
      <c r="H9504" s="159"/>
      <c r="I9504" s="159"/>
      <c r="K9504" s="161"/>
      <c r="S9504" s="157"/>
    </row>
    <row r="9505" spans="1:19" s="158" customFormat="1" x14ac:dyDescent="0.2">
      <c r="A9505" s="157"/>
      <c r="E9505" s="159"/>
      <c r="F9505" s="159"/>
      <c r="G9505" s="160"/>
      <c r="H9505" s="159"/>
      <c r="I9505" s="159"/>
      <c r="K9505" s="161"/>
      <c r="S9505" s="157"/>
    </row>
    <row r="9506" spans="1:19" s="158" customFormat="1" x14ac:dyDescent="0.2">
      <c r="A9506" s="157"/>
      <c r="E9506" s="159"/>
      <c r="F9506" s="159"/>
      <c r="G9506" s="160"/>
      <c r="H9506" s="159"/>
      <c r="I9506" s="159"/>
      <c r="K9506" s="161"/>
      <c r="S9506" s="157"/>
    </row>
    <row r="9507" spans="1:19" s="158" customFormat="1" x14ac:dyDescent="0.2">
      <c r="A9507" s="157"/>
      <c r="E9507" s="159"/>
      <c r="F9507" s="159"/>
      <c r="G9507" s="160"/>
      <c r="H9507" s="159"/>
      <c r="I9507" s="159"/>
      <c r="K9507" s="161"/>
      <c r="S9507" s="157"/>
    </row>
    <row r="9508" spans="1:19" s="158" customFormat="1" x14ac:dyDescent="0.2">
      <c r="A9508" s="157"/>
      <c r="E9508" s="159"/>
      <c r="F9508" s="159"/>
      <c r="G9508" s="160"/>
      <c r="H9508" s="159"/>
      <c r="I9508" s="159"/>
      <c r="K9508" s="161"/>
      <c r="S9508" s="157"/>
    </row>
    <row r="9509" spans="1:19" s="158" customFormat="1" x14ac:dyDescent="0.2">
      <c r="A9509" s="157"/>
      <c r="E9509" s="159"/>
      <c r="F9509" s="159"/>
      <c r="G9509" s="160"/>
      <c r="H9509" s="159"/>
      <c r="I9509" s="159"/>
      <c r="K9509" s="161"/>
      <c r="S9509" s="157"/>
    </row>
    <row r="9510" spans="1:19" s="158" customFormat="1" x14ac:dyDescent="0.2">
      <c r="A9510" s="157"/>
      <c r="E9510" s="159"/>
      <c r="F9510" s="159"/>
      <c r="G9510" s="160"/>
      <c r="H9510" s="159"/>
      <c r="I9510" s="159"/>
      <c r="K9510" s="161"/>
      <c r="S9510" s="157"/>
    </row>
    <row r="9511" spans="1:19" s="158" customFormat="1" x14ac:dyDescent="0.2">
      <c r="A9511" s="157"/>
      <c r="E9511" s="159"/>
      <c r="F9511" s="159"/>
      <c r="G9511" s="160"/>
      <c r="H9511" s="159"/>
      <c r="I9511" s="159"/>
      <c r="K9511" s="161"/>
      <c r="S9511" s="157"/>
    </row>
    <row r="9512" spans="1:19" s="158" customFormat="1" x14ac:dyDescent="0.2">
      <c r="A9512" s="157"/>
      <c r="E9512" s="159"/>
      <c r="F9512" s="159"/>
      <c r="G9512" s="160"/>
      <c r="H9512" s="159"/>
      <c r="I9512" s="159"/>
      <c r="K9512" s="161"/>
      <c r="S9512" s="157"/>
    </row>
    <row r="9513" spans="1:19" s="158" customFormat="1" x14ac:dyDescent="0.2">
      <c r="A9513" s="157"/>
      <c r="E9513" s="159"/>
      <c r="F9513" s="159"/>
      <c r="G9513" s="160"/>
      <c r="H9513" s="159"/>
      <c r="I9513" s="159"/>
      <c r="K9513" s="161"/>
      <c r="S9513" s="157"/>
    </row>
    <row r="9514" spans="1:19" s="158" customFormat="1" x14ac:dyDescent="0.2">
      <c r="A9514" s="157"/>
      <c r="E9514" s="159"/>
      <c r="F9514" s="159"/>
      <c r="G9514" s="160"/>
      <c r="H9514" s="159"/>
      <c r="I9514" s="159"/>
      <c r="K9514" s="161"/>
      <c r="S9514" s="157"/>
    </row>
    <row r="9515" spans="1:19" s="158" customFormat="1" x14ac:dyDescent="0.2">
      <c r="A9515" s="157"/>
      <c r="E9515" s="159"/>
      <c r="F9515" s="159"/>
      <c r="G9515" s="160"/>
      <c r="H9515" s="159"/>
      <c r="I9515" s="159"/>
      <c r="K9515" s="161"/>
      <c r="S9515" s="157"/>
    </row>
    <row r="9516" spans="1:19" s="158" customFormat="1" x14ac:dyDescent="0.2">
      <c r="A9516" s="157"/>
      <c r="E9516" s="159"/>
      <c r="F9516" s="159"/>
      <c r="G9516" s="160"/>
      <c r="H9516" s="159"/>
      <c r="I9516" s="159"/>
      <c r="K9516" s="161"/>
      <c r="S9516" s="157"/>
    </row>
    <row r="9517" spans="1:19" s="158" customFormat="1" x14ac:dyDescent="0.2">
      <c r="A9517" s="157"/>
      <c r="E9517" s="159"/>
      <c r="F9517" s="159"/>
      <c r="G9517" s="160"/>
      <c r="H9517" s="159"/>
      <c r="I9517" s="159"/>
      <c r="K9517" s="161"/>
      <c r="S9517" s="157"/>
    </row>
    <row r="9518" spans="1:19" s="158" customFormat="1" x14ac:dyDescent="0.2">
      <c r="A9518" s="157"/>
      <c r="E9518" s="159"/>
      <c r="F9518" s="159"/>
      <c r="G9518" s="160"/>
      <c r="H9518" s="159"/>
      <c r="I9518" s="159"/>
      <c r="K9518" s="161"/>
      <c r="S9518" s="157"/>
    </row>
    <row r="9519" spans="1:19" s="158" customFormat="1" x14ac:dyDescent="0.2">
      <c r="A9519" s="157"/>
      <c r="E9519" s="159"/>
      <c r="F9519" s="159"/>
      <c r="G9519" s="160"/>
      <c r="H9519" s="159"/>
      <c r="I9519" s="159"/>
      <c r="K9519" s="161"/>
      <c r="S9519" s="157"/>
    </row>
    <row r="9520" spans="1:19" s="158" customFormat="1" x14ac:dyDescent="0.2">
      <c r="A9520" s="157"/>
      <c r="E9520" s="159"/>
      <c r="F9520" s="159"/>
      <c r="G9520" s="160"/>
      <c r="H9520" s="159"/>
      <c r="I9520" s="159"/>
      <c r="K9520" s="161"/>
      <c r="S9520" s="157"/>
    </row>
    <row r="9521" spans="1:19" s="158" customFormat="1" x14ac:dyDescent="0.2">
      <c r="A9521" s="157"/>
      <c r="E9521" s="159"/>
      <c r="F9521" s="159"/>
      <c r="G9521" s="160"/>
      <c r="H9521" s="159"/>
      <c r="I9521" s="159"/>
      <c r="K9521" s="161"/>
      <c r="S9521" s="157"/>
    </row>
    <row r="9522" spans="1:19" s="158" customFormat="1" x14ac:dyDescent="0.2">
      <c r="A9522" s="157"/>
      <c r="E9522" s="159"/>
      <c r="F9522" s="159"/>
      <c r="G9522" s="160"/>
      <c r="H9522" s="159"/>
      <c r="I9522" s="159"/>
      <c r="K9522" s="161"/>
      <c r="S9522" s="157"/>
    </row>
    <row r="9523" spans="1:19" s="158" customFormat="1" x14ac:dyDescent="0.2">
      <c r="A9523" s="157"/>
      <c r="E9523" s="159"/>
      <c r="F9523" s="159"/>
      <c r="G9523" s="160"/>
      <c r="H9523" s="159"/>
      <c r="I9523" s="159"/>
      <c r="K9523" s="161"/>
      <c r="S9523" s="157"/>
    </row>
    <row r="9524" spans="1:19" s="158" customFormat="1" x14ac:dyDescent="0.2">
      <c r="A9524" s="157"/>
      <c r="E9524" s="159"/>
      <c r="F9524" s="159"/>
      <c r="G9524" s="160"/>
      <c r="H9524" s="159"/>
      <c r="I9524" s="159"/>
      <c r="K9524" s="161"/>
      <c r="S9524" s="157"/>
    </row>
    <row r="9525" spans="1:19" s="158" customFormat="1" x14ac:dyDescent="0.2">
      <c r="A9525" s="157"/>
      <c r="E9525" s="159"/>
      <c r="F9525" s="159"/>
      <c r="G9525" s="160"/>
      <c r="H9525" s="159"/>
      <c r="I9525" s="159"/>
      <c r="K9525" s="161"/>
      <c r="S9525" s="157"/>
    </row>
    <row r="9526" spans="1:19" s="158" customFormat="1" x14ac:dyDescent="0.2">
      <c r="A9526" s="157"/>
      <c r="E9526" s="159"/>
      <c r="F9526" s="159"/>
      <c r="G9526" s="160"/>
      <c r="H9526" s="159"/>
      <c r="I9526" s="159"/>
      <c r="K9526" s="161"/>
      <c r="S9526" s="157"/>
    </row>
    <row r="9527" spans="1:19" s="158" customFormat="1" x14ac:dyDescent="0.2">
      <c r="A9527" s="157"/>
      <c r="E9527" s="159"/>
      <c r="F9527" s="159"/>
      <c r="G9527" s="160"/>
      <c r="H9527" s="159"/>
      <c r="I9527" s="159"/>
      <c r="K9527" s="161"/>
      <c r="S9527" s="157"/>
    </row>
    <row r="9528" spans="1:19" s="158" customFormat="1" x14ac:dyDescent="0.2">
      <c r="A9528" s="157"/>
      <c r="E9528" s="159"/>
      <c r="F9528" s="159"/>
      <c r="G9528" s="160"/>
      <c r="H9528" s="159"/>
      <c r="I9528" s="159"/>
      <c r="K9528" s="161"/>
      <c r="S9528" s="157"/>
    </row>
    <row r="9529" spans="1:19" s="158" customFormat="1" x14ac:dyDescent="0.2">
      <c r="A9529" s="157"/>
      <c r="E9529" s="159"/>
      <c r="F9529" s="159"/>
      <c r="G9529" s="160"/>
      <c r="H9529" s="159"/>
      <c r="I9529" s="159"/>
      <c r="K9529" s="161"/>
      <c r="S9529" s="157"/>
    </row>
    <row r="9530" spans="1:19" s="158" customFormat="1" x14ac:dyDescent="0.2">
      <c r="A9530" s="157"/>
      <c r="E9530" s="159"/>
      <c r="F9530" s="159"/>
      <c r="G9530" s="160"/>
      <c r="H9530" s="159"/>
      <c r="I9530" s="159"/>
      <c r="K9530" s="161"/>
      <c r="S9530" s="157"/>
    </row>
    <row r="9531" spans="1:19" s="158" customFormat="1" x14ac:dyDescent="0.2">
      <c r="A9531" s="157"/>
      <c r="E9531" s="159"/>
      <c r="F9531" s="159"/>
      <c r="G9531" s="160"/>
      <c r="H9531" s="159"/>
      <c r="I9531" s="159"/>
      <c r="K9531" s="161"/>
      <c r="S9531" s="157"/>
    </row>
    <row r="9532" spans="1:19" s="158" customFormat="1" x14ac:dyDescent="0.2">
      <c r="A9532" s="157"/>
      <c r="E9532" s="159"/>
      <c r="F9532" s="159"/>
      <c r="G9532" s="160"/>
      <c r="H9532" s="159"/>
      <c r="I9532" s="159"/>
      <c r="K9532" s="161"/>
      <c r="S9532" s="157"/>
    </row>
    <row r="9533" spans="1:19" s="158" customFormat="1" x14ac:dyDescent="0.2">
      <c r="A9533" s="157"/>
      <c r="E9533" s="159"/>
      <c r="F9533" s="159"/>
      <c r="G9533" s="160"/>
      <c r="H9533" s="159"/>
      <c r="I9533" s="159"/>
      <c r="K9533" s="161"/>
      <c r="S9533" s="157"/>
    </row>
    <row r="9534" spans="1:19" s="158" customFormat="1" x14ac:dyDescent="0.2">
      <c r="A9534" s="157"/>
      <c r="E9534" s="159"/>
      <c r="F9534" s="159"/>
      <c r="G9534" s="160"/>
      <c r="H9534" s="159"/>
      <c r="I9534" s="159"/>
      <c r="K9534" s="161"/>
      <c r="S9534" s="157"/>
    </row>
    <row r="9535" spans="1:19" s="158" customFormat="1" x14ac:dyDescent="0.2">
      <c r="A9535" s="157"/>
      <c r="E9535" s="159"/>
      <c r="F9535" s="159"/>
      <c r="G9535" s="160"/>
      <c r="H9535" s="159"/>
      <c r="I9535" s="159"/>
      <c r="K9535" s="161"/>
      <c r="S9535" s="157"/>
    </row>
    <row r="9536" spans="1:19" s="158" customFormat="1" x14ac:dyDescent="0.2">
      <c r="A9536" s="157"/>
      <c r="E9536" s="159"/>
      <c r="F9536" s="159"/>
      <c r="G9536" s="160"/>
      <c r="H9536" s="159"/>
      <c r="I9536" s="159"/>
      <c r="K9536" s="161"/>
      <c r="S9536" s="157"/>
    </row>
    <row r="9537" spans="1:19" s="158" customFormat="1" x14ac:dyDescent="0.2">
      <c r="A9537" s="157"/>
      <c r="E9537" s="159"/>
      <c r="F9537" s="159"/>
      <c r="G9537" s="160"/>
      <c r="H9537" s="159"/>
      <c r="I9537" s="159"/>
      <c r="K9537" s="161"/>
      <c r="S9537" s="157"/>
    </row>
    <row r="9538" spans="1:19" s="158" customFormat="1" x14ac:dyDescent="0.2">
      <c r="A9538" s="157"/>
      <c r="E9538" s="159"/>
      <c r="F9538" s="159"/>
      <c r="G9538" s="160"/>
      <c r="H9538" s="159"/>
      <c r="I9538" s="159"/>
      <c r="K9538" s="161"/>
      <c r="S9538" s="157"/>
    </row>
    <row r="9539" spans="1:19" s="158" customFormat="1" x14ac:dyDescent="0.2">
      <c r="A9539" s="157"/>
      <c r="E9539" s="159"/>
      <c r="F9539" s="159"/>
      <c r="G9539" s="160"/>
      <c r="H9539" s="159"/>
      <c r="I9539" s="159"/>
      <c r="K9539" s="161"/>
      <c r="S9539" s="157"/>
    </row>
    <row r="9540" spans="1:19" s="158" customFormat="1" x14ac:dyDescent="0.2">
      <c r="A9540" s="157"/>
      <c r="E9540" s="159"/>
      <c r="F9540" s="159"/>
      <c r="G9540" s="160"/>
      <c r="H9540" s="159"/>
      <c r="I9540" s="159"/>
      <c r="K9540" s="161"/>
      <c r="S9540" s="157"/>
    </row>
    <row r="9541" spans="1:19" s="158" customFormat="1" x14ac:dyDescent="0.2">
      <c r="A9541" s="157"/>
      <c r="E9541" s="159"/>
      <c r="F9541" s="159"/>
      <c r="G9541" s="160"/>
      <c r="H9541" s="159"/>
      <c r="I9541" s="159"/>
      <c r="K9541" s="161"/>
      <c r="S9541" s="157"/>
    </row>
    <row r="9542" spans="1:19" s="158" customFormat="1" x14ac:dyDescent="0.2">
      <c r="A9542" s="157"/>
      <c r="E9542" s="159"/>
      <c r="F9542" s="159"/>
      <c r="G9542" s="160"/>
      <c r="H9542" s="159"/>
      <c r="I9542" s="159"/>
      <c r="K9542" s="161"/>
      <c r="S9542" s="157"/>
    </row>
    <row r="9543" spans="1:19" s="158" customFormat="1" x14ac:dyDescent="0.2">
      <c r="A9543" s="157"/>
      <c r="E9543" s="159"/>
      <c r="F9543" s="159"/>
      <c r="G9543" s="160"/>
      <c r="H9543" s="159"/>
      <c r="I9543" s="159"/>
      <c r="K9543" s="161"/>
      <c r="S9543" s="157"/>
    </row>
    <row r="9544" spans="1:19" s="158" customFormat="1" x14ac:dyDescent="0.2">
      <c r="A9544" s="157"/>
      <c r="E9544" s="159"/>
      <c r="F9544" s="159"/>
      <c r="G9544" s="160"/>
      <c r="H9544" s="159"/>
      <c r="I9544" s="159"/>
      <c r="K9544" s="161"/>
      <c r="S9544" s="157"/>
    </row>
    <row r="9545" spans="1:19" s="158" customFormat="1" x14ac:dyDescent="0.2">
      <c r="A9545" s="157"/>
      <c r="E9545" s="159"/>
      <c r="F9545" s="159"/>
      <c r="G9545" s="160"/>
      <c r="H9545" s="159"/>
      <c r="I9545" s="159"/>
      <c r="K9545" s="161"/>
      <c r="S9545" s="157"/>
    </row>
    <row r="9546" spans="1:19" s="158" customFormat="1" x14ac:dyDescent="0.2">
      <c r="A9546" s="157"/>
      <c r="E9546" s="159"/>
      <c r="F9546" s="159"/>
      <c r="G9546" s="160"/>
      <c r="H9546" s="159"/>
      <c r="I9546" s="159"/>
      <c r="K9546" s="161"/>
      <c r="S9546" s="157"/>
    </row>
    <row r="9547" spans="1:19" s="158" customFormat="1" x14ac:dyDescent="0.2">
      <c r="A9547" s="157"/>
      <c r="E9547" s="159"/>
      <c r="F9547" s="159"/>
      <c r="G9547" s="160"/>
      <c r="H9547" s="159"/>
      <c r="I9547" s="159"/>
      <c r="K9547" s="161"/>
      <c r="S9547" s="157"/>
    </row>
    <row r="9548" spans="1:19" s="158" customFormat="1" x14ac:dyDescent="0.2">
      <c r="A9548" s="157"/>
      <c r="E9548" s="159"/>
      <c r="F9548" s="159"/>
      <c r="G9548" s="160"/>
      <c r="H9548" s="159"/>
      <c r="I9548" s="159"/>
      <c r="K9548" s="161"/>
      <c r="S9548" s="157"/>
    </row>
    <row r="9549" spans="1:19" s="158" customFormat="1" x14ac:dyDescent="0.2">
      <c r="A9549" s="157"/>
      <c r="E9549" s="159"/>
      <c r="F9549" s="159"/>
      <c r="G9549" s="160"/>
      <c r="H9549" s="159"/>
      <c r="I9549" s="159"/>
      <c r="K9549" s="161"/>
      <c r="S9549" s="157"/>
    </row>
    <row r="9550" spans="1:19" s="158" customFormat="1" x14ac:dyDescent="0.2">
      <c r="A9550" s="157"/>
      <c r="E9550" s="159"/>
      <c r="F9550" s="159"/>
      <c r="G9550" s="160"/>
      <c r="H9550" s="159"/>
      <c r="I9550" s="159"/>
      <c r="K9550" s="161"/>
      <c r="S9550" s="157"/>
    </row>
    <row r="9551" spans="1:19" s="158" customFormat="1" x14ac:dyDescent="0.2">
      <c r="A9551" s="157"/>
      <c r="E9551" s="159"/>
      <c r="F9551" s="159"/>
      <c r="G9551" s="160"/>
      <c r="H9551" s="159"/>
      <c r="I9551" s="159"/>
      <c r="K9551" s="161"/>
      <c r="S9551" s="157"/>
    </row>
    <row r="9552" spans="1:19" s="158" customFormat="1" x14ac:dyDescent="0.2">
      <c r="A9552" s="157"/>
      <c r="E9552" s="159"/>
      <c r="F9552" s="159"/>
      <c r="G9552" s="160"/>
      <c r="H9552" s="159"/>
      <c r="I9552" s="159"/>
      <c r="K9552" s="161"/>
      <c r="S9552" s="157"/>
    </row>
    <row r="9553" spans="1:19" s="158" customFormat="1" x14ac:dyDescent="0.2">
      <c r="A9553" s="157"/>
      <c r="E9553" s="159"/>
      <c r="F9553" s="159"/>
      <c r="G9553" s="160"/>
      <c r="H9553" s="159"/>
      <c r="I9553" s="159"/>
      <c r="K9553" s="161"/>
      <c r="S9553" s="157"/>
    </row>
    <row r="9554" spans="1:19" s="158" customFormat="1" x14ac:dyDescent="0.2">
      <c r="A9554" s="157"/>
      <c r="E9554" s="159"/>
      <c r="F9554" s="159"/>
      <c r="G9554" s="160"/>
      <c r="H9554" s="159"/>
      <c r="I9554" s="159"/>
      <c r="K9554" s="161"/>
      <c r="S9554" s="157"/>
    </row>
    <row r="9555" spans="1:19" s="158" customFormat="1" x14ac:dyDescent="0.2">
      <c r="A9555" s="157"/>
      <c r="E9555" s="159"/>
      <c r="F9555" s="159"/>
      <c r="G9555" s="160"/>
      <c r="H9555" s="159"/>
      <c r="I9555" s="159"/>
      <c r="K9555" s="161"/>
      <c r="S9555" s="157"/>
    </row>
    <row r="9556" spans="1:19" s="158" customFormat="1" x14ac:dyDescent="0.2">
      <c r="A9556" s="157"/>
      <c r="E9556" s="159"/>
      <c r="F9556" s="159"/>
      <c r="G9556" s="160"/>
      <c r="H9556" s="159"/>
      <c r="I9556" s="159"/>
      <c r="K9556" s="161"/>
      <c r="S9556" s="157"/>
    </row>
    <row r="9557" spans="1:19" s="158" customFormat="1" x14ac:dyDescent="0.2">
      <c r="A9557" s="157"/>
      <c r="E9557" s="159"/>
      <c r="F9557" s="159"/>
      <c r="G9557" s="160"/>
      <c r="H9557" s="159"/>
      <c r="I9557" s="159"/>
      <c r="K9557" s="161"/>
      <c r="S9557" s="157"/>
    </row>
    <row r="9558" spans="1:19" s="158" customFormat="1" x14ac:dyDescent="0.2">
      <c r="A9558" s="157"/>
      <c r="E9558" s="159"/>
      <c r="F9558" s="159"/>
      <c r="G9558" s="160"/>
      <c r="H9558" s="159"/>
      <c r="I9558" s="159"/>
      <c r="K9558" s="161"/>
      <c r="S9558" s="157"/>
    </row>
    <row r="9559" spans="1:19" s="158" customFormat="1" x14ac:dyDescent="0.2">
      <c r="A9559" s="157"/>
      <c r="E9559" s="159"/>
      <c r="F9559" s="159"/>
      <c r="G9559" s="160"/>
      <c r="H9559" s="159"/>
      <c r="I9559" s="159"/>
      <c r="K9559" s="161"/>
      <c r="S9559" s="157"/>
    </row>
    <row r="9560" spans="1:19" s="158" customFormat="1" x14ac:dyDescent="0.2">
      <c r="A9560" s="157"/>
      <c r="E9560" s="159"/>
      <c r="F9560" s="159"/>
      <c r="G9560" s="160"/>
      <c r="H9560" s="159"/>
      <c r="I9560" s="159"/>
      <c r="K9560" s="161"/>
      <c r="S9560" s="157"/>
    </row>
    <row r="9561" spans="1:19" s="158" customFormat="1" x14ac:dyDescent="0.2">
      <c r="A9561" s="157"/>
      <c r="E9561" s="159"/>
      <c r="F9561" s="159"/>
      <c r="G9561" s="160"/>
      <c r="H9561" s="159"/>
      <c r="I9561" s="159"/>
      <c r="K9561" s="161"/>
      <c r="S9561" s="157"/>
    </row>
    <row r="9562" spans="1:19" s="158" customFormat="1" x14ac:dyDescent="0.2">
      <c r="A9562" s="157"/>
      <c r="E9562" s="159"/>
      <c r="F9562" s="159"/>
      <c r="G9562" s="160"/>
      <c r="H9562" s="159"/>
      <c r="I9562" s="159"/>
      <c r="K9562" s="161"/>
      <c r="S9562" s="157"/>
    </row>
    <row r="9563" spans="1:19" s="158" customFormat="1" x14ac:dyDescent="0.2">
      <c r="A9563" s="157"/>
      <c r="E9563" s="159"/>
      <c r="F9563" s="159"/>
      <c r="G9563" s="160"/>
      <c r="H9563" s="159"/>
      <c r="I9563" s="159"/>
      <c r="K9563" s="161"/>
      <c r="S9563" s="157"/>
    </row>
    <row r="9564" spans="1:19" s="158" customFormat="1" x14ac:dyDescent="0.2">
      <c r="A9564" s="157"/>
      <c r="E9564" s="159"/>
      <c r="F9564" s="159"/>
      <c r="G9564" s="160"/>
      <c r="H9564" s="159"/>
      <c r="I9564" s="159"/>
      <c r="K9564" s="161"/>
      <c r="S9564" s="157"/>
    </row>
    <row r="9565" spans="1:19" s="158" customFormat="1" x14ac:dyDescent="0.2">
      <c r="A9565" s="157"/>
      <c r="E9565" s="159"/>
      <c r="F9565" s="159"/>
      <c r="G9565" s="160"/>
      <c r="H9565" s="159"/>
      <c r="I9565" s="159"/>
      <c r="K9565" s="161"/>
      <c r="S9565" s="157"/>
    </row>
    <row r="9566" spans="1:19" s="158" customFormat="1" x14ac:dyDescent="0.2">
      <c r="A9566" s="157"/>
      <c r="E9566" s="159"/>
      <c r="F9566" s="159"/>
      <c r="G9566" s="160"/>
      <c r="H9566" s="159"/>
      <c r="I9566" s="159"/>
      <c r="K9566" s="161"/>
      <c r="S9566" s="157"/>
    </row>
    <row r="9567" spans="1:19" s="158" customFormat="1" x14ac:dyDescent="0.2">
      <c r="A9567" s="157"/>
      <c r="E9567" s="159"/>
      <c r="F9567" s="159"/>
      <c r="G9567" s="160"/>
      <c r="H9567" s="159"/>
      <c r="I9567" s="159"/>
      <c r="K9567" s="161"/>
      <c r="S9567" s="157"/>
    </row>
    <row r="9568" spans="1:19" s="158" customFormat="1" x14ac:dyDescent="0.2">
      <c r="A9568" s="157"/>
      <c r="E9568" s="159"/>
      <c r="F9568" s="159"/>
      <c r="G9568" s="160"/>
      <c r="H9568" s="159"/>
      <c r="I9568" s="159"/>
      <c r="K9568" s="161"/>
      <c r="S9568" s="157"/>
    </row>
    <row r="9569" spans="1:19" s="158" customFormat="1" x14ac:dyDescent="0.2">
      <c r="A9569" s="157"/>
      <c r="E9569" s="159"/>
      <c r="F9569" s="159"/>
      <c r="G9569" s="160"/>
      <c r="H9569" s="159"/>
      <c r="I9569" s="159"/>
      <c r="K9569" s="161"/>
      <c r="S9569" s="157"/>
    </row>
    <row r="9570" spans="1:19" s="158" customFormat="1" x14ac:dyDescent="0.2">
      <c r="A9570" s="157"/>
      <c r="E9570" s="159"/>
      <c r="F9570" s="159"/>
      <c r="G9570" s="160"/>
      <c r="H9570" s="159"/>
      <c r="I9570" s="159"/>
      <c r="K9570" s="161"/>
      <c r="S9570" s="157"/>
    </row>
    <row r="9571" spans="1:19" s="158" customFormat="1" x14ac:dyDescent="0.2">
      <c r="A9571" s="157"/>
      <c r="E9571" s="159"/>
      <c r="F9571" s="159"/>
      <c r="G9571" s="160"/>
      <c r="H9571" s="159"/>
      <c r="I9571" s="159"/>
      <c r="K9571" s="161"/>
      <c r="S9571" s="157"/>
    </row>
    <row r="9572" spans="1:19" s="158" customFormat="1" x14ac:dyDescent="0.2">
      <c r="A9572" s="157"/>
      <c r="E9572" s="159"/>
      <c r="F9572" s="159"/>
      <c r="G9572" s="160"/>
      <c r="H9572" s="159"/>
      <c r="I9572" s="159"/>
      <c r="K9572" s="161"/>
      <c r="S9572" s="157"/>
    </row>
    <row r="9573" spans="1:19" s="158" customFormat="1" x14ac:dyDescent="0.2">
      <c r="A9573" s="157"/>
      <c r="E9573" s="159"/>
      <c r="F9573" s="159"/>
      <c r="G9573" s="160"/>
      <c r="H9573" s="159"/>
      <c r="I9573" s="159"/>
      <c r="K9573" s="161"/>
      <c r="S9573" s="157"/>
    </row>
    <row r="9574" spans="1:19" s="158" customFormat="1" x14ac:dyDescent="0.2">
      <c r="A9574" s="157"/>
      <c r="E9574" s="159"/>
      <c r="F9574" s="159"/>
      <c r="G9574" s="160"/>
      <c r="H9574" s="159"/>
      <c r="I9574" s="159"/>
      <c r="K9574" s="161"/>
      <c r="S9574" s="157"/>
    </row>
    <row r="9575" spans="1:19" s="158" customFormat="1" x14ac:dyDescent="0.2">
      <c r="A9575" s="157"/>
      <c r="E9575" s="159"/>
      <c r="F9575" s="159"/>
      <c r="G9575" s="160"/>
      <c r="H9575" s="159"/>
      <c r="I9575" s="159"/>
      <c r="K9575" s="161"/>
      <c r="S9575" s="157"/>
    </row>
    <row r="9576" spans="1:19" s="158" customFormat="1" x14ac:dyDescent="0.2">
      <c r="A9576" s="157"/>
      <c r="E9576" s="159"/>
      <c r="F9576" s="159"/>
      <c r="G9576" s="160"/>
      <c r="H9576" s="159"/>
      <c r="I9576" s="159"/>
      <c r="K9576" s="161"/>
      <c r="S9576" s="157"/>
    </row>
    <row r="9577" spans="1:19" s="158" customFormat="1" x14ac:dyDescent="0.2">
      <c r="A9577" s="157"/>
      <c r="E9577" s="159"/>
      <c r="F9577" s="159"/>
      <c r="G9577" s="160"/>
      <c r="H9577" s="159"/>
      <c r="I9577" s="159"/>
      <c r="K9577" s="161"/>
      <c r="S9577" s="157"/>
    </row>
    <row r="9578" spans="1:19" s="158" customFormat="1" x14ac:dyDescent="0.2">
      <c r="A9578" s="157"/>
      <c r="E9578" s="159"/>
      <c r="F9578" s="159"/>
      <c r="G9578" s="160"/>
      <c r="H9578" s="159"/>
      <c r="I9578" s="159"/>
      <c r="K9578" s="161"/>
      <c r="S9578" s="157"/>
    </row>
    <row r="9579" spans="1:19" s="158" customFormat="1" x14ac:dyDescent="0.2">
      <c r="A9579" s="157"/>
      <c r="E9579" s="159"/>
      <c r="F9579" s="159"/>
      <c r="G9579" s="160"/>
      <c r="H9579" s="159"/>
      <c r="I9579" s="159"/>
      <c r="K9579" s="161"/>
      <c r="S9579" s="157"/>
    </row>
    <row r="9580" spans="1:19" s="158" customFormat="1" x14ac:dyDescent="0.2">
      <c r="A9580" s="157"/>
      <c r="E9580" s="159"/>
      <c r="F9580" s="159"/>
      <c r="G9580" s="160"/>
      <c r="H9580" s="159"/>
      <c r="I9580" s="159"/>
      <c r="K9580" s="161"/>
      <c r="S9580" s="157"/>
    </row>
    <row r="9581" spans="1:19" s="158" customFormat="1" x14ac:dyDescent="0.2">
      <c r="A9581" s="157"/>
      <c r="E9581" s="159"/>
      <c r="F9581" s="159"/>
      <c r="G9581" s="160"/>
      <c r="H9581" s="159"/>
      <c r="I9581" s="159"/>
      <c r="K9581" s="161"/>
      <c r="S9581" s="157"/>
    </row>
    <row r="9582" spans="1:19" s="158" customFormat="1" x14ac:dyDescent="0.2">
      <c r="A9582" s="157"/>
      <c r="E9582" s="159"/>
      <c r="F9582" s="159"/>
      <c r="G9582" s="160"/>
      <c r="H9582" s="159"/>
      <c r="I9582" s="159"/>
      <c r="K9582" s="161"/>
      <c r="S9582" s="157"/>
    </row>
    <row r="9583" spans="1:19" s="158" customFormat="1" x14ac:dyDescent="0.2">
      <c r="A9583" s="157"/>
      <c r="E9583" s="159"/>
      <c r="F9583" s="159"/>
      <c r="G9583" s="160"/>
      <c r="H9583" s="159"/>
      <c r="I9583" s="159"/>
      <c r="K9583" s="161"/>
      <c r="S9583" s="157"/>
    </row>
    <row r="9584" spans="1:19" s="158" customFormat="1" x14ac:dyDescent="0.2">
      <c r="A9584" s="157"/>
      <c r="E9584" s="159"/>
      <c r="F9584" s="159"/>
      <c r="G9584" s="160"/>
      <c r="H9584" s="159"/>
      <c r="I9584" s="159"/>
      <c r="K9584" s="161"/>
      <c r="S9584" s="157"/>
    </row>
    <row r="9585" spans="1:19" s="158" customFormat="1" x14ac:dyDescent="0.2">
      <c r="A9585" s="157"/>
      <c r="E9585" s="159"/>
      <c r="F9585" s="159"/>
      <c r="G9585" s="160"/>
      <c r="H9585" s="159"/>
      <c r="I9585" s="159"/>
      <c r="K9585" s="161"/>
      <c r="S9585" s="157"/>
    </row>
    <row r="9586" spans="1:19" s="158" customFormat="1" x14ac:dyDescent="0.2">
      <c r="A9586" s="157"/>
      <c r="E9586" s="159"/>
      <c r="F9586" s="159"/>
      <c r="G9586" s="160"/>
      <c r="H9586" s="159"/>
      <c r="I9586" s="159"/>
      <c r="K9586" s="161"/>
      <c r="S9586" s="157"/>
    </row>
    <row r="9587" spans="1:19" s="158" customFormat="1" x14ac:dyDescent="0.2">
      <c r="A9587" s="157"/>
      <c r="E9587" s="159"/>
      <c r="F9587" s="159"/>
      <c r="G9587" s="160"/>
      <c r="H9587" s="159"/>
      <c r="I9587" s="159"/>
      <c r="K9587" s="161"/>
      <c r="S9587" s="157"/>
    </row>
    <row r="9588" spans="1:19" s="158" customFormat="1" x14ac:dyDescent="0.2">
      <c r="A9588" s="157"/>
      <c r="E9588" s="159"/>
      <c r="F9588" s="159"/>
      <c r="G9588" s="160"/>
      <c r="H9588" s="159"/>
      <c r="I9588" s="159"/>
      <c r="K9588" s="161"/>
      <c r="S9588" s="157"/>
    </row>
    <row r="9589" spans="1:19" s="158" customFormat="1" x14ac:dyDescent="0.2">
      <c r="A9589" s="157"/>
      <c r="E9589" s="159"/>
      <c r="F9589" s="159"/>
      <c r="G9589" s="160"/>
      <c r="H9589" s="159"/>
      <c r="I9589" s="159"/>
      <c r="K9589" s="161"/>
      <c r="S9589" s="157"/>
    </row>
    <row r="9590" spans="1:19" s="158" customFormat="1" x14ac:dyDescent="0.2">
      <c r="A9590" s="157"/>
      <c r="E9590" s="159"/>
      <c r="F9590" s="159"/>
      <c r="G9590" s="160"/>
      <c r="H9590" s="159"/>
      <c r="I9590" s="159"/>
      <c r="K9590" s="161"/>
      <c r="S9590" s="157"/>
    </row>
    <row r="9591" spans="1:19" s="158" customFormat="1" x14ac:dyDescent="0.2">
      <c r="A9591" s="157"/>
      <c r="E9591" s="159"/>
      <c r="F9591" s="159"/>
      <c r="G9591" s="160"/>
      <c r="H9591" s="159"/>
      <c r="I9591" s="159"/>
      <c r="K9591" s="161"/>
      <c r="S9591" s="157"/>
    </row>
    <row r="9592" spans="1:19" s="158" customFormat="1" x14ac:dyDescent="0.2">
      <c r="A9592" s="157"/>
      <c r="E9592" s="159"/>
      <c r="F9592" s="159"/>
      <c r="G9592" s="160"/>
      <c r="H9592" s="159"/>
      <c r="I9592" s="159"/>
      <c r="K9592" s="161"/>
      <c r="S9592" s="157"/>
    </row>
    <row r="9593" spans="1:19" s="158" customFormat="1" x14ac:dyDescent="0.2">
      <c r="A9593" s="157"/>
      <c r="E9593" s="159"/>
      <c r="F9593" s="159"/>
      <c r="G9593" s="160"/>
      <c r="H9593" s="159"/>
      <c r="I9593" s="159"/>
      <c r="K9593" s="161"/>
      <c r="S9593" s="157"/>
    </row>
    <row r="9594" spans="1:19" s="158" customFormat="1" x14ac:dyDescent="0.2">
      <c r="A9594" s="157"/>
      <c r="E9594" s="159"/>
      <c r="F9594" s="159"/>
      <c r="G9594" s="160"/>
      <c r="H9594" s="159"/>
      <c r="I9594" s="159"/>
      <c r="K9594" s="161"/>
      <c r="S9594" s="157"/>
    </row>
    <row r="9595" spans="1:19" s="158" customFormat="1" x14ac:dyDescent="0.2">
      <c r="A9595" s="157"/>
      <c r="E9595" s="159"/>
      <c r="F9595" s="159"/>
      <c r="G9595" s="160"/>
      <c r="H9595" s="159"/>
      <c r="I9595" s="159"/>
      <c r="K9595" s="161"/>
      <c r="S9595" s="157"/>
    </row>
    <row r="9596" spans="1:19" s="158" customFormat="1" x14ac:dyDescent="0.2">
      <c r="A9596" s="157"/>
      <c r="E9596" s="159"/>
      <c r="F9596" s="159"/>
      <c r="G9596" s="160"/>
      <c r="H9596" s="159"/>
      <c r="I9596" s="159"/>
      <c r="K9596" s="161"/>
      <c r="S9596" s="157"/>
    </row>
    <row r="9597" spans="1:19" s="158" customFormat="1" x14ac:dyDescent="0.2">
      <c r="A9597" s="157"/>
      <c r="E9597" s="159"/>
      <c r="F9597" s="159"/>
      <c r="G9597" s="160"/>
      <c r="H9597" s="159"/>
      <c r="I9597" s="159"/>
      <c r="K9597" s="161"/>
      <c r="S9597" s="157"/>
    </row>
    <row r="9598" spans="1:19" s="158" customFormat="1" x14ac:dyDescent="0.2">
      <c r="A9598" s="157"/>
      <c r="E9598" s="159"/>
      <c r="F9598" s="159"/>
      <c r="G9598" s="160"/>
      <c r="H9598" s="159"/>
      <c r="I9598" s="159"/>
      <c r="K9598" s="161"/>
      <c r="S9598" s="157"/>
    </row>
    <row r="9599" spans="1:19" s="158" customFormat="1" x14ac:dyDescent="0.2">
      <c r="A9599" s="157"/>
      <c r="E9599" s="159"/>
      <c r="F9599" s="159"/>
      <c r="G9599" s="160"/>
      <c r="H9599" s="159"/>
      <c r="I9599" s="159"/>
      <c r="K9599" s="161"/>
      <c r="S9599" s="157"/>
    </row>
    <row r="9600" spans="1:19" s="158" customFormat="1" x14ac:dyDescent="0.2">
      <c r="A9600" s="157"/>
      <c r="E9600" s="159"/>
      <c r="F9600" s="159"/>
      <c r="G9600" s="160"/>
      <c r="H9600" s="159"/>
      <c r="I9600" s="159"/>
      <c r="K9600" s="161"/>
      <c r="S9600" s="157"/>
    </row>
    <row r="9601" spans="1:19" s="158" customFormat="1" x14ac:dyDescent="0.2">
      <c r="A9601" s="157"/>
      <c r="E9601" s="159"/>
      <c r="F9601" s="159"/>
      <c r="G9601" s="160"/>
      <c r="H9601" s="159"/>
      <c r="I9601" s="159"/>
      <c r="K9601" s="161"/>
      <c r="S9601" s="157"/>
    </row>
    <row r="9602" spans="1:19" s="158" customFormat="1" x14ac:dyDescent="0.2">
      <c r="A9602" s="157"/>
      <c r="E9602" s="159"/>
      <c r="F9602" s="159"/>
      <c r="G9602" s="160"/>
      <c r="H9602" s="159"/>
      <c r="I9602" s="159"/>
      <c r="K9602" s="161"/>
      <c r="S9602" s="157"/>
    </row>
    <row r="9603" spans="1:19" s="158" customFormat="1" x14ac:dyDescent="0.2">
      <c r="A9603" s="157"/>
      <c r="E9603" s="159"/>
      <c r="F9603" s="159"/>
      <c r="G9603" s="160"/>
      <c r="H9603" s="159"/>
      <c r="I9603" s="159"/>
      <c r="K9603" s="161"/>
      <c r="S9603" s="157"/>
    </row>
    <row r="9604" spans="1:19" s="158" customFormat="1" x14ac:dyDescent="0.2">
      <c r="A9604" s="157"/>
      <c r="E9604" s="159"/>
      <c r="F9604" s="159"/>
      <c r="G9604" s="160"/>
      <c r="H9604" s="159"/>
      <c r="I9604" s="159"/>
      <c r="K9604" s="161"/>
      <c r="S9604" s="157"/>
    </row>
    <row r="9605" spans="1:19" s="158" customFormat="1" x14ac:dyDescent="0.2">
      <c r="A9605" s="157"/>
      <c r="E9605" s="159"/>
      <c r="F9605" s="159"/>
      <c r="G9605" s="160"/>
      <c r="H9605" s="159"/>
      <c r="I9605" s="159"/>
      <c r="K9605" s="161"/>
      <c r="S9605" s="157"/>
    </row>
    <row r="9606" spans="1:19" s="158" customFormat="1" x14ac:dyDescent="0.2">
      <c r="A9606" s="157"/>
      <c r="E9606" s="159"/>
      <c r="F9606" s="159"/>
      <c r="G9606" s="160"/>
      <c r="H9606" s="159"/>
      <c r="I9606" s="159"/>
      <c r="K9606" s="161"/>
      <c r="S9606" s="157"/>
    </row>
    <row r="9607" spans="1:19" s="158" customFormat="1" x14ac:dyDescent="0.2">
      <c r="A9607" s="157"/>
      <c r="E9607" s="159"/>
      <c r="F9607" s="159"/>
      <c r="G9607" s="160"/>
      <c r="H9607" s="159"/>
      <c r="I9607" s="159"/>
      <c r="K9607" s="161"/>
      <c r="S9607" s="157"/>
    </row>
    <row r="9608" spans="1:19" s="158" customFormat="1" x14ac:dyDescent="0.2">
      <c r="A9608" s="157"/>
      <c r="E9608" s="159"/>
      <c r="F9608" s="159"/>
      <c r="G9608" s="160"/>
      <c r="H9608" s="159"/>
      <c r="I9608" s="159"/>
      <c r="K9608" s="161"/>
      <c r="S9608" s="157"/>
    </row>
    <row r="9609" spans="1:19" s="158" customFormat="1" x14ac:dyDescent="0.2">
      <c r="A9609" s="157"/>
      <c r="E9609" s="159"/>
      <c r="F9609" s="159"/>
      <c r="G9609" s="160"/>
      <c r="H9609" s="159"/>
      <c r="I9609" s="159"/>
      <c r="K9609" s="161"/>
      <c r="S9609" s="157"/>
    </row>
    <row r="9610" spans="1:19" s="158" customFormat="1" x14ac:dyDescent="0.2">
      <c r="A9610" s="157"/>
      <c r="E9610" s="159"/>
      <c r="F9610" s="159"/>
      <c r="G9610" s="160"/>
      <c r="H9610" s="159"/>
      <c r="I9610" s="159"/>
      <c r="K9610" s="161"/>
      <c r="S9610" s="157"/>
    </row>
    <row r="9611" spans="1:19" s="158" customFormat="1" x14ac:dyDescent="0.2">
      <c r="A9611" s="157"/>
      <c r="E9611" s="159"/>
      <c r="F9611" s="159"/>
      <c r="G9611" s="160"/>
      <c r="H9611" s="159"/>
      <c r="I9611" s="159"/>
      <c r="K9611" s="161"/>
      <c r="S9611" s="157"/>
    </row>
    <row r="9612" spans="1:19" s="158" customFormat="1" x14ac:dyDescent="0.2">
      <c r="A9612" s="157"/>
      <c r="E9612" s="159"/>
      <c r="F9612" s="159"/>
      <c r="G9612" s="160"/>
      <c r="H9612" s="159"/>
      <c r="I9612" s="159"/>
      <c r="K9612" s="161"/>
      <c r="S9612" s="157"/>
    </row>
    <row r="9613" spans="1:19" s="158" customFormat="1" x14ac:dyDescent="0.2">
      <c r="A9613" s="157"/>
      <c r="E9613" s="159"/>
      <c r="F9613" s="159"/>
      <c r="G9613" s="160"/>
      <c r="H9613" s="159"/>
      <c r="I9613" s="159"/>
      <c r="K9613" s="161"/>
      <c r="S9613" s="157"/>
    </row>
    <row r="9614" spans="1:19" s="158" customFormat="1" x14ac:dyDescent="0.2">
      <c r="A9614" s="157"/>
      <c r="E9614" s="159"/>
      <c r="F9614" s="159"/>
      <c r="G9614" s="160"/>
      <c r="H9614" s="159"/>
      <c r="I9614" s="159"/>
      <c r="K9614" s="161"/>
      <c r="S9614" s="157"/>
    </row>
    <row r="9615" spans="1:19" s="158" customFormat="1" x14ac:dyDescent="0.2">
      <c r="A9615" s="157"/>
      <c r="E9615" s="159"/>
      <c r="F9615" s="159"/>
      <c r="G9615" s="160"/>
      <c r="H9615" s="159"/>
      <c r="I9615" s="159"/>
      <c r="K9615" s="161"/>
      <c r="S9615" s="157"/>
    </row>
    <row r="9616" spans="1:19" s="158" customFormat="1" x14ac:dyDescent="0.2">
      <c r="A9616" s="157"/>
      <c r="E9616" s="159"/>
      <c r="F9616" s="159"/>
      <c r="G9616" s="160"/>
      <c r="H9616" s="159"/>
      <c r="I9616" s="159"/>
      <c r="K9616" s="161"/>
      <c r="S9616" s="157"/>
    </row>
    <row r="9617" spans="1:19" s="158" customFormat="1" x14ac:dyDescent="0.2">
      <c r="A9617" s="157"/>
      <c r="E9617" s="159"/>
      <c r="F9617" s="159"/>
      <c r="G9617" s="160"/>
      <c r="H9617" s="159"/>
      <c r="I9617" s="159"/>
      <c r="K9617" s="161"/>
      <c r="S9617" s="157"/>
    </row>
    <row r="9618" spans="1:19" s="158" customFormat="1" x14ac:dyDescent="0.2">
      <c r="A9618" s="157"/>
      <c r="E9618" s="159"/>
      <c r="F9618" s="159"/>
      <c r="G9618" s="160"/>
      <c r="H9618" s="159"/>
      <c r="I9618" s="159"/>
      <c r="K9618" s="161"/>
      <c r="S9618" s="157"/>
    </row>
    <row r="9619" spans="1:19" s="158" customFormat="1" x14ac:dyDescent="0.2">
      <c r="A9619" s="157"/>
      <c r="E9619" s="159"/>
      <c r="F9619" s="159"/>
      <c r="G9619" s="160"/>
      <c r="H9619" s="159"/>
      <c r="I9619" s="159"/>
      <c r="K9619" s="161"/>
      <c r="S9619" s="157"/>
    </row>
    <row r="9620" spans="1:19" s="158" customFormat="1" x14ac:dyDescent="0.2">
      <c r="A9620" s="157"/>
      <c r="E9620" s="159"/>
      <c r="F9620" s="159"/>
      <c r="G9620" s="160"/>
      <c r="H9620" s="159"/>
      <c r="I9620" s="159"/>
      <c r="K9620" s="161"/>
      <c r="S9620" s="157"/>
    </row>
    <row r="9621" spans="1:19" s="158" customFormat="1" x14ac:dyDescent="0.2">
      <c r="A9621" s="157"/>
      <c r="E9621" s="159"/>
      <c r="F9621" s="159"/>
      <c r="G9621" s="160"/>
      <c r="H9621" s="159"/>
      <c r="I9621" s="159"/>
      <c r="K9621" s="161"/>
      <c r="S9621" s="157"/>
    </row>
    <row r="9622" spans="1:19" s="158" customFormat="1" x14ac:dyDescent="0.2">
      <c r="A9622" s="157"/>
      <c r="E9622" s="159"/>
      <c r="F9622" s="159"/>
      <c r="G9622" s="160"/>
      <c r="H9622" s="159"/>
      <c r="I9622" s="159"/>
      <c r="K9622" s="161"/>
      <c r="S9622" s="157"/>
    </row>
    <row r="9623" spans="1:19" s="158" customFormat="1" x14ac:dyDescent="0.2">
      <c r="A9623" s="157"/>
      <c r="E9623" s="159"/>
      <c r="F9623" s="159"/>
      <c r="G9623" s="160"/>
      <c r="H9623" s="159"/>
      <c r="I9623" s="159"/>
      <c r="K9623" s="161"/>
      <c r="S9623" s="157"/>
    </row>
    <row r="9624" spans="1:19" s="158" customFormat="1" x14ac:dyDescent="0.2">
      <c r="A9624" s="157"/>
      <c r="E9624" s="159"/>
      <c r="F9624" s="159"/>
      <c r="G9624" s="160"/>
      <c r="H9624" s="159"/>
      <c r="I9624" s="159"/>
      <c r="K9624" s="161"/>
      <c r="S9624" s="157"/>
    </row>
    <row r="9625" spans="1:19" s="158" customFormat="1" x14ac:dyDescent="0.2">
      <c r="A9625" s="157"/>
      <c r="E9625" s="159"/>
      <c r="F9625" s="159"/>
      <c r="G9625" s="160"/>
      <c r="H9625" s="159"/>
      <c r="I9625" s="159"/>
      <c r="K9625" s="161"/>
      <c r="S9625" s="157"/>
    </row>
    <row r="9626" spans="1:19" s="158" customFormat="1" x14ac:dyDescent="0.2">
      <c r="A9626" s="157"/>
      <c r="E9626" s="159"/>
      <c r="F9626" s="159"/>
      <c r="G9626" s="160"/>
      <c r="H9626" s="159"/>
      <c r="I9626" s="159"/>
      <c r="K9626" s="161"/>
      <c r="S9626" s="157"/>
    </row>
    <row r="9627" spans="1:19" s="158" customFormat="1" x14ac:dyDescent="0.2">
      <c r="A9627" s="157"/>
      <c r="E9627" s="159"/>
      <c r="F9627" s="159"/>
      <c r="G9627" s="160"/>
      <c r="H9627" s="159"/>
      <c r="I9627" s="159"/>
      <c r="K9627" s="161"/>
      <c r="S9627" s="157"/>
    </row>
    <row r="9628" spans="1:19" s="158" customFormat="1" x14ac:dyDescent="0.2">
      <c r="A9628" s="157"/>
      <c r="E9628" s="159"/>
      <c r="F9628" s="159"/>
      <c r="G9628" s="160"/>
      <c r="H9628" s="159"/>
      <c r="I9628" s="159"/>
      <c r="K9628" s="161"/>
      <c r="S9628" s="157"/>
    </row>
    <row r="9629" spans="1:19" s="158" customFormat="1" x14ac:dyDescent="0.2">
      <c r="A9629" s="157"/>
      <c r="E9629" s="159"/>
      <c r="F9629" s="159"/>
      <c r="G9629" s="160"/>
      <c r="H9629" s="159"/>
      <c r="I9629" s="159"/>
      <c r="K9629" s="161"/>
      <c r="S9629" s="157"/>
    </row>
    <row r="9630" spans="1:19" s="158" customFormat="1" x14ac:dyDescent="0.2">
      <c r="A9630" s="157"/>
      <c r="E9630" s="159"/>
      <c r="F9630" s="159"/>
      <c r="G9630" s="160"/>
      <c r="H9630" s="159"/>
      <c r="I9630" s="159"/>
      <c r="K9630" s="161"/>
      <c r="S9630" s="157"/>
    </row>
    <row r="9631" spans="1:19" s="158" customFormat="1" x14ac:dyDescent="0.2">
      <c r="A9631" s="157"/>
      <c r="E9631" s="159"/>
      <c r="F9631" s="159"/>
      <c r="G9631" s="160"/>
      <c r="H9631" s="159"/>
      <c r="I9631" s="159"/>
      <c r="K9631" s="161"/>
      <c r="S9631" s="157"/>
    </row>
    <row r="9632" spans="1:19" s="158" customFormat="1" x14ac:dyDescent="0.2">
      <c r="A9632" s="157"/>
      <c r="E9632" s="159"/>
      <c r="F9632" s="159"/>
      <c r="G9632" s="160"/>
      <c r="H9632" s="159"/>
      <c r="I9632" s="159"/>
      <c r="K9632" s="161"/>
      <c r="S9632" s="157"/>
    </row>
    <row r="9633" spans="1:19" s="158" customFormat="1" x14ac:dyDescent="0.2">
      <c r="A9633" s="157"/>
      <c r="E9633" s="159"/>
      <c r="F9633" s="159"/>
      <c r="G9633" s="160"/>
      <c r="H9633" s="159"/>
      <c r="I9633" s="159"/>
      <c r="K9633" s="161"/>
      <c r="S9633" s="157"/>
    </row>
    <row r="9634" spans="1:19" s="158" customFormat="1" x14ac:dyDescent="0.2">
      <c r="A9634" s="157"/>
      <c r="E9634" s="159"/>
      <c r="F9634" s="159"/>
      <c r="G9634" s="160"/>
      <c r="H9634" s="159"/>
      <c r="I9634" s="159"/>
      <c r="K9634" s="161"/>
      <c r="S9634" s="157"/>
    </row>
    <row r="9635" spans="1:19" s="158" customFormat="1" x14ac:dyDescent="0.2">
      <c r="A9635" s="157"/>
      <c r="E9635" s="159"/>
      <c r="F9635" s="159"/>
      <c r="G9635" s="160"/>
      <c r="H9635" s="159"/>
      <c r="I9635" s="159"/>
      <c r="K9635" s="161"/>
      <c r="S9635" s="157"/>
    </row>
    <row r="9636" spans="1:19" s="158" customFormat="1" x14ac:dyDescent="0.2">
      <c r="A9636" s="157"/>
      <c r="E9636" s="159"/>
      <c r="F9636" s="159"/>
      <c r="G9636" s="160"/>
      <c r="H9636" s="159"/>
      <c r="I9636" s="159"/>
      <c r="K9636" s="161"/>
      <c r="S9636" s="157"/>
    </row>
    <row r="9637" spans="1:19" s="158" customFormat="1" x14ac:dyDescent="0.2">
      <c r="A9637" s="157"/>
      <c r="E9637" s="159"/>
      <c r="F9637" s="159"/>
      <c r="G9637" s="160"/>
      <c r="H9637" s="159"/>
      <c r="I9637" s="159"/>
      <c r="K9637" s="161"/>
      <c r="S9637" s="157"/>
    </row>
    <row r="9638" spans="1:19" s="158" customFormat="1" x14ac:dyDescent="0.2">
      <c r="A9638" s="157"/>
      <c r="E9638" s="159"/>
      <c r="F9638" s="159"/>
      <c r="G9638" s="160"/>
      <c r="H9638" s="159"/>
      <c r="I9638" s="159"/>
      <c r="K9638" s="161"/>
      <c r="S9638" s="157"/>
    </row>
    <row r="9639" spans="1:19" s="158" customFormat="1" x14ac:dyDescent="0.2">
      <c r="A9639" s="157"/>
      <c r="E9639" s="159"/>
      <c r="F9639" s="159"/>
      <c r="G9639" s="160"/>
      <c r="H9639" s="159"/>
      <c r="I9639" s="159"/>
      <c r="K9639" s="161"/>
      <c r="S9639" s="157"/>
    </row>
    <row r="9640" spans="1:19" s="158" customFormat="1" x14ac:dyDescent="0.2">
      <c r="A9640" s="157"/>
      <c r="E9640" s="159"/>
      <c r="F9640" s="159"/>
      <c r="G9640" s="160"/>
      <c r="H9640" s="159"/>
      <c r="I9640" s="159"/>
      <c r="K9640" s="161"/>
      <c r="S9640" s="157"/>
    </row>
    <row r="9641" spans="1:19" s="158" customFormat="1" x14ac:dyDescent="0.2">
      <c r="A9641" s="157"/>
      <c r="E9641" s="159"/>
      <c r="F9641" s="159"/>
      <c r="G9641" s="160"/>
      <c r="H9641" s="159"/>
      <c r="I9641" s="159"/>
      <c r="K9641" s="161"/>
      <c r="S9641" s="157"/>
    </row>
    <row r="9642" spans="1:19" s="158" customFormat="1" x14ac:dyDescent="0.2">
      <c r="A9642" s="157"/>
      <c r="E9642" s="159"/>
      <c r="F9642" s="159"/>
      <c r="G9642" s="160"/>
      <c r="H9642" s="159"/>
      <c r="I9642" s="159"/>
      <c r="K9642" s="161"/>
      <c r="S9642" s="157"/>
    </row>
    <row r="9643" spans="1:19" s="158" customFormat="1" x14ac:dyDescent="0.2">
      <c r="A9643" s="157"/>
      <c r="E9643" s="159"/>
      <c r="F9643" s="159"/>
      <c r="G9643" s="160"/>
      <c r="H9643" s="159"/>
      <c r="I9643" s="159"/>
      <c r="K9643" s="161"/>
      <c r="S9643" s="157"/>
    </row>
    <row r="9644" spans="1:19" s="158" customFormat="1" x14ac:dyDescent="0.2">
      <c r="A9644" s="157"/>
      <c r="E9644" s="159"/>
      <c r="F9644" s="159"/>
      <c r="G9644" s="160"/>
      <c r="H9644" s="159"/>
      <c r="I9644" s="159"/>
      <c r="K9644" s="161"/>
      <c r="S9644" s="157"/>
    </row>
    <row r="9645" spans="1:19" s="158" customFormat="1" x14ac:dyDescent="0.2">
      <c r="A9645" s="157"/>
      <c r="E9645" s="159"/>
      <c r="F9645" s="159"/>
      <c r="G9645" s="160"/>
      <c r="H9645" s="159"/>
      <c r="I9645" s="159"/>
      <c r="K9645" s="161"/>
      <c r="S9645" s="157"/>
    </row>
    <row r="9646" spans="1:19" s="158" customFormat="1" x14ac:dyDescent="0.2">
      <c r="A9646" s="157"/>
      <c r="E9646" s="159"/>
      <c r="F9646" s="159"/>
      <c r="G9646" s="160"/>
      <c r="H9646" s="159"/>
      <c r="I9646" s="159"/>
      <c r="K9646" s="161"/>
      <c r="S9646" s="157"/>
    </row>
    <row r="9647" spans="1:19" s="158" customFormat="1" x14ac:dyDescent="0.2">
      <c r="A9647" s="157"/>
      <c r="E9647" s="159"/>
      <c r="F9647" s="159"/>
      <c r="G9647" s="160"/>
      <c r="H9647" s="159"/>
      <c r="I9647" s="159"/>
      <c r="K9647" s="161"/>
      <c r="S9647" s="157"/>
    </row>
    <row r="9648" spans="1:19" s="158" customFormat="1" x14ac:dyDescent="0.2">
      <c r="A9648" s="157"/>
      <c r="E9648" s="159"/>
      <c r="F9648" s="159"/>
      <c r="G9648" s="160"/>
      <c r="H9648" s="159"/>
      <c r="I9648" s="159"/>
      <c r="K9648" s="161"/>
      <c r="S9648" s="157"/>
    </row>
    <row r="9649" spans="1:19" s="158" customFormat="1" x14ac:dyDescent="0.2">
      <c r="A9649" s="157"/>
      <c r="E9649" s="159"/>
      <c r="F9649" s="159"/>
      <c r="G9649" s="160"/>
      <c r="H9649" s="159"/>
      <c r="I9649" s="159"/>
      <c r="K9649" s="161"/>
      <c r="S9649" s="157"/>
    </row>
    <row r="9650" spans="1:19" s="158" customFormat="1" x14ac:dyDescent="0.2">
      <c r="A9650" s="157"/>
      <c r="E9650" s="159"/>
      <c r="F9650" s="159"/>
      <c r="G9650" s="160"/>
      <c r="H9650" s="159"/>
      <c r="I9650" s="159"/>
      <c r="K9650" s="161"/>
      <c r="S9650" s="157"/>
    </row>
    <row r="9651" spans="1:19" s="158" customFormat="1" x14ac:dyDescent="0.2">
      <c r="A9651" s="157"/>
      <c r="E9651" s="159"/>
      <c r="F9651" s="159"/>
      <c r="G9651" s="160"/>
      <c r="H9651" s="159"/>
      <c r="I9651" s="159"/>
      <c r="K9651" s="161"/>
      <c r="S9651" s="157"/>
    </row>
    <row r="9652" spans="1:19" s="158" customFormat="1" x14ac:dyDescent="0.2">
      <c r="A9652" s="157"/>
      <c r="E9652" s="159"/>
      <c r="F9652" s="159"/>
      <c r="G9652" s="160"/>
      <c r="H9652" s="159"/>
      <c r="I9652" s="159"/>
      <c r="K9652" s="161"/>
      <c r="S9652" s="157"/>
    </row>
    <row r="9653" spans="1:19" s="158" customFormat="1" x14ac:dyDescent="0.2">
      <c r="A9653" s="157"/>
      <c r="E9653" s="159"/>
      <c r="F9653" s="159"/>
      <c r="G9653" s="160"/>
      <c r="H9653" s="159"/>
      <c r="I9653" s="159"/>
      <c r="K9653" s="161"/>
      <c r="S9653" s="157"/>
    </row>
    <row r="9654" spans="1:19" s="158" customFormat="1" x14ac:dyDescent="0.2">
      <c r="A9654" s="157"/>
      <c r="E9654" s="159"/>
      <c r="F9654" s="159"/>
      <c r="G9654" s="160"/>
      <c r="H9654" s="159"/>
      <c r="I9654" s="159"/>
      <c r="K9654" s="161"/>
      <c r="S9654" s="157"/>
    </row>
    <row r="9655" spans="1:19" s="158" customFormat="1" x14ac:dyDescent="0.2">
      <c r="A9655" s="157"/>
      <c r="E9655" s="159"/>
      <c r="F9655" s="159"/>
      <c r="G9655" s="160"/>
      <c r="H9655" s="159"/>
      <c r="I9655" s="159"/>
      <c r="K9655" s="161"/>
      <c r="S9655" s="157"/>
    </row>
    <row r="9656" spans="1:19" s="158" customFormat="1" x14ac:dyDescent="0.2">
      <c r="A9656" s="157"/>
      <c r="E9656" s="159"/>
      <c r="F9656" s="159"/>
      <c r="G9656" s="160"/>
      <c r="H9656" s="159"/>
      <c r="I9656" s="159"/>
      <c r="K9656" s="161"/>
      <c r="S9656" s="157"/>
    </row>
    <row r="9657" spans="1:19" s="158" customFormat="1" x14ac:dyDescent="0.2">
      <c r="A9657" s="157"/>
      <c r="E9657" s="159"/>
      <c r="F9657" s="159"/>
      <c r="G9657" s="160"/>
      <c r="H9657" s="159"/>
      <c r="I9657" s="159"/>
      <c r="K9657" s="161"/>
      <c r="S9657" s="157"/>
    </row>
    <row r="9658" spans="1:19" s="158" customFormat="1" x14ac:dyDescent="0.2">
      <c r="A9658" s="157"/>
      <c r="E9658" s="159"/>
      <c r="F9658" s="159"/>
      <c r="G9658" s="160"/>
      <c r="H9658" s="159"/>
      <c r="I9658" s="159"/>
      <c r="K9658" s="161"/>
      <c r="S9658" s="157"/>
    </row>
    <row r="9659" spans="1:19" s="158" customFormat="1" x14ac:dyDescent="0.2">
      <c r="A9659" s="157"/>
      <c r="E9659" s="159"/>
      <c r="F9659" s="159"/>
      <c r="G9659" s="160"/>
      <c r="H9659" s="159"/>
      <c r="I9659" s="159"/>
      <c r="K9659" s="161"/>
      <c r="S9659" s="157"/>
    </row>
    <row r="9660" spans="1:19" s="158" customFormat="1" x14ac:dyDescent="0.2">
      <c r="A9660" s="157"/>
      <c r="E9660" s="159"/>
      <c r="F9660" s="159"/>
      <c r="G9660" s="160"/>
      <c r="H9660" s="159"/>
      <c r="I9660" s="159"/>
      <c r="K9660" s="161"/>
      <c r="S9660" s="157"/>
    </row>
    <row r="9661" spans="1:19" s="158" customFormat="1" x14ac:dyDescent="0.2">
      <c r="A9661" s="157"/>
      <c r="E9661" s="159"/>
      <c r="F9661" s="159"/>
      <c r="G9661" s="160"/>
      <c r="H9661" s="159"/>
      <c r="I9661" s="159"/>
      <c r="K9661" s="161"/>
      <c r="S9661" s="157"/>
    </row>
    <row r="9662" spans="1:19" s="158" customFormat="1" x14ac:dyDescent="0.2">
      <c r="A9662" s="157"/>
      <c r="E9662" s="159"/>
      <c r="F9662" s="159"/>
      <c r="G9662" s="160"/>
      <c r="H9662" s="159"/>
      <c r="I9662" s="159"/>
      <c r="K9662" s="161"/>
      <c r="S9662" s="157"/>
    </row>
    <row r="9663" spans="1:19" s="158" customFormat="1" x14ac:dyDescent="0.2">
      <c r="A9663" s="157"/>
      <c r="E9663" s="159"/>
      <c r="F9663" s="159"/>
      <c r="G9663" s="160"/>
      <c r="H9663" s="159"/>
      <c r="I9663" s="159"/>
      <c r="K9663" s="161"/>
      <c r="S9663" s="157"/>
    </row>
    <row r="9664" spans="1:19" s="158" customFormat="1" x14ac:dyDescent="0.2">
      <c r="A9664" s="157"/>
      <c r="E9664" s="159"/>
      <c r="F9664" s="159"/>
      <c r="G9664" s="160"/>
      <c r="H9664" s="159"/>
      <c r="I9664" s="159"/>
      <c r="K9664" s="161"/>
      <c r="S9664" s="157"/>
    </row>
    <row r="9665" spans="1:19" s="158" customFormat="1" x14ac:dyDescent="0.2">
      <c r="A9665" s="157"/>
      <c r="E9665" s="159"/>
      <c r="F9665" s="159"/>
      <c r="G9665" s="160"/>
      <c r="H9665" s="159"/>
      <c r="I9665" s="159"/>
      <c r="K9665" s="161"/>
      <c r="S9665" s="157"/>
    </row>
    <row r="9666" spans="1:19" s="158" customFormat="1" x14ac:dyDescent="0.2">
      <c r="A9666" s="157"/>
      <c r="E9666" s="159"/>
      <c r="F9666" s="159"/>
      <c r="G9666" s="160"/>
      <c r="H9666" s="159"/>
      <c r="I9666" s="159"/>
      <c r="K9666" s="161"/>
      <c r="S9666" s="157"/>
    </row>
    <row r="9667" spans="1:19" s="158" customFormat="1" x14ac:dyDescent="0.2">
      <c r="A9667" s="157"/>
      <c r="E9667" s="159"/>
      <c r="F9667" s="159"/>
      <c r="G9667" s="160"/>
      <c r="H9667" s="159"/>
      <c r="I9667" s="159"/>
      <c r="K9667" s="161"/>
      <c r="S9667" s="157"/>
    </row>
    <row r="9668" spans="1:19" s="158" customFormat="1" x14ac:dyDescent="0.2">
      <c r="A9668" s="157"/>
      <c r="E9668" s="159"/>
      <c r="F9668" s="159"/>
      <c r="G9668" s="160"/>
      <c r="H9668" s="159"/>
      <c r="I9668" s="159"/>
      <c r="K9668" s="161"/>
      <c r="S9668" s="157"/>
    </row>
    <row r="9669" spans="1:19" s="158" customFormat="1" x14ac:dyDescent="0.2">
      <c r="A9669" s="157"/>
      <c r="E9669" s="159"/>
      <c r="F9669" s="159"/>
      <c r="G9669" s="160"/>
      <c r="H9669" s="159"/>
      <c r="I9669" s="159"/>
      <c r="K9669" s="161"/>
      <c r="S9669" s="157"/>
    </row>
    <row r="9670" spans="1:19" s="158" customFormat="1" x14ac:dyDescent="0.2">
      <c r="A9670" s="157"/>
      <c r="E9670" s="159"/>
      <c r="F9670" s="159"/>
      <c r="G9670" s="160"/>
      <c r="H9670" s="159"/>
      <c r="I9670" s="159"/>
      <c r="K9670" s="161"/>
      <c r="S9670" s="157"/>
    </row>
    <row r="9671" spans="1:19" s="158" customFormat="1" x14ac:dyDescent="0.2">
      <c r="A9671" s="157"/>
      <c r="E9671" s="159"/>
      <c r="F9671" s="159"/>
      <c r="G9671" s="160"/>
      <c r="H9671" s="159"/>
      <c r="I9671" s="159"/>
      <c r="K9671" s="161"/>
      <c r="S9671" s="157"/>
    </row>
    <row r="9672" spans="1:19" s="158" customFormat="1" x14ac:dyDescent="0.2">
      <c r="A9672" s="157"/>
      <c r="E9672" s="159"/>
      <c r="F9672" s="159"/>
      <c r="G9672" s="160"/>
      <c r="H9672" s="159"/>
      <c r="I9672" s="159"/>
      <c r="K9672" s="161"/>
      <c r="S9672" s="157"/>
    </row>
    <row r="9673" spans="1:19" s="158" customFormat="1" x14ac:dyDescent="0.2">
      <c r="A9673" s="157"/>
      <c r="E9673" s="159"/>
      <c r="F9673" s="159"/>
      <c r="G9673" s="160"/>
      <c r="H9673" s="159"/>
      <c r="I9673" s="159"/>
      <c r="K9673" s="161"/>
      <c r="S9673" s="157"/>
    </row>
    <row r="9674" spans="1:19" s="158" customFormat="1" x14ac:dyDescent="0.2">
      <c r="A9674" s="157"/>
      <c r="E9674" s="159"/>
      <c r="F9674" s="159"/>
      <c r="G9674" s="160"/>
      <c r="H9674" s="159"/>
      <c r="I9674" s="159"/>
      <c r="K9674" s="161"/>
      <c r="S9674" s="157"/>
    </row>
    <row r="9675" spans="1:19" s="158" customFormat="1" x14ac:dyDescent="0.2">
      <c r="A9675" s="157"/>
      <c r="E9675" s="159"/>
      <c r="F9675" s="159"/>
      <c r="G9675" s="160"/>
      <c r="H9675" s="159"/>
      <c r="I9675" s="159"/>
      <c r="K9675" s="161"/>
      <c r="S9675" s="157"/>
    </row>
    <row r="9676" spans="1:19" s="158" customFormat="1" x14ac:dyDescent="0.2">
      <c r="A9676" s="157"/>
      <c r="E9676" s="159"/>
      <c r="F9676" s="159"/>
      <c r="G9676" s="160"/>
      <c r="H9676" s="159"/>
      <c r="I9676" s="159"/>
      <c r="K9676" s="161"/>
      <c r="S9676" s="157"/>
    </row>
    <row r="9677" spans="1:19" s="158" customFormat="1" x14ac:dyDescent="0.2">
      <c r="A9677" s="157"/>
      <c r="E9677" s="159"/>
      <c r="F9677" s="159"/>
      <c r="G9677" s="160"/>
      <c r="H9677" s="159"/>
      <c r="I9677" s="159"/>
      <c r="K9677" s="161"/>
      <c r="S9677" s="157"/>
    </row>
    <row r="9678" spans="1:19" s="158" customFormat="1" x14ac:dyDescent="0.2">
      <c r="A9678" s="157"/>
      <c r="E9678" s="159"/>
      <c r="F9678" s="159"/>
      <c r="G9678" s="160"/>
      <c r="H9678" s="159"/>
      <c r="I9678" s="159"/>
      <c r="K9678" s="161"/>
      <c r="S9678" s="157"/>
    </row>
    <row r="9679" spans="1:19" s="158" customFormat="1" x14ac:dyDescent="0.2">
      <c r="A9679" s="157"/>
      <c r="E9679" s="159"/>
      <c r="F9679" s="159"/>
      <c r="G9679" s="160"/>
      <c r="H9679" s="159"/>
      <c r="I9679" s="159"/>
      <c r="K9679" s="161"/>
      <c r="S9679" s="157"/>
    </row>
    <row r="9680" spans="1:19" s="158" customFormat="1" x14ac:dyDescent="0.2">
      <c r="A9680" s="157"/>
      <c r="E9680" s="159"/>
      <c r="F9680" s="159"/>
      <c r="G9680" s="160"/>
      <c r="H9680" s="159"/>
      <c r="I9680" s="159"/>
      <c r="K9680" s="161"/>
      <c r="S9680" s="157"/>
    </row>
    <row r="9681" spans="1:19" s="158" customFormat="1" x14ac:dyDescent="0.2">
      <c r="A9681" s="157"/>
      <c r="E9681" s="159"/>
      <c r="F9681" s="159"/>
      <c r="G9681" s="160"/>
      <c r="H9681" s="159"/>
      <c r="I9681" s="159"/>
      <c r="K9681" s="161"/>
      <c r="S9681" s="157"/>
    </row>
    <row r="9682" spans="1:19" s="158" customFormat="1" x14ac:dyDescent="0.2">
      <c r="A9682" s="157"/>
      <c r="E9682" s="159"/>
      <c r="F9682" s="159"/>
      <c r="G9682" s="160"/>
      <c r="H9682" s="159"/>
      <c r="I9682" s="159"/>
      <c r="K9682" s="161"/>
      <c r="S9682" s="157"/>
    </row>
    <row r="9683" spans="1:19" s="158" customFormat="1" x14ac:dyDescent="0.2">
      <c r="A9683" s="157"/>
      <c r="E9683" s="159"/>
      <c r="F9683" s="159"/>
      <c r="G9683" s="160"/>
      <c r="H9683" s="159"/>
      <c r="I9683" s="159"/>
      <c r="K9683" s="161"/>
      <c r="S9683" s="157"/>
    </row>
    <row r="9684" spans="1:19" s="158" customFormat="1" x14ac:dyDescent="0.2">
      <c r="A9684" s="157"/>
      <c r="E9684" s="159"/>
      <c r="F9684" s="159"/>
      <c r="G9684" s="160"/>
      <c r="H9684" s="159"/>
      <c r="I9684" s="159"/>
      <c r="K9684" s="161"/>
      <c r="S9684" s="157"/>
    </row>
    <row r="9685" spans="1:19" s="158" customFormat="1" x14ac:dyDescent="0.2">
      <c r="A9685" s="157"/>
      <c r="E9685" s="159"/>
      <c r="F9685" s="159"/>
      <c r="G9685" s="160"/>
      <c r="H9685" s="159"/>
      <c r="I9685" s="159"/>
      <c r="K9685" s="161"/>
      <c r="S9685" s="157"/>
    </row>
    <row r="9686" spans="1:19" s="158" customFormat="1" x14ac:dyDescent="0.2">
      <c r="A9686" s="157"/>
      <c r="E9686" s="159"/>
      <c r="F9686" s="159"/>
      <c r="G9686" s="160"/>
      <c r="H9686" s="159"/>
      <c r="I9686" s="159"/>
      <c r="K9686" s="161"/>
      <c r="S9686" s="157"/>
    </row>
    <row r="9687" spans="1:19" s="158" customFormat="1" x14ac:dyDescent="0.2">
      <c r="A9687" s="157"/>
      <c r="E9687" s="159"/>
      <c r="F9687" s="159"/>
      <c r="G9687" s="160"/>
      <c r="H9687" s="159"/>
      <c r="I9687" s="159"/>
      <c r="K9687" s="161"/>
      <c r="S9687" s="157"/>
    </row>
    <row r="9688" spans="1:19" s="158" customFormat="1" x14ac:dyDescent="0.2">
      <c r="A9688" s="157"/>
      <c r="E9688" s="159"/>
      <c r="F9688" s="159"/>
      <c r="G9688" s="160"/>
      <c r="H9688" s="159"/>
      <c r="I9688" s="159"/>
      <c r="K9688" s="161"/>
      <c r="S9688" s="157"/>
    </row>
    <row r="9689" spans="1:19" s="158" customFormat="1" x14ac:dyDescent="0.2">
      <c r="A9689" s="157"/>
      <c r="E9689" s="159"/>
      <c r="F9689" s="159"/>
      <c r="G9689" s="160"/>
      <c r="H9689" s="159"/>
      <c r="I9689" s="159"/>
      <c r="K9689" s="161"/>
      <c r="S9689" s="157"/>
    </row>
    <row r="9690" spans="1:19" s="158" customFormat="1" x14ac:dyDescent="0.2">
      <c r="A9690" s="157"/>
      <c r="E9690" s="159"/>
      <c r="F9690" s="159"/>
      <c r="G9690" s="160"/>
      <c r="H9690" s="159"/>
      <c r="I9690" s="159"/>
      <c r="K9690" s="161"/>
      <c r="S9690" s="157"/>
    </row>
    <row r="9691" spans="1:19" s="158" customFormat="1" x14ac:dyDescent="0.2">
      <c r="A9691" s="157"/>
      <c r="E9691" s="159"/>
      <c r="F9691" s="159"/>
      <c r="G9691" s="160"/>
      <c r="H9691" s="159"/>
      <c r="I9691" s="159"/>
      <c r="K9691" s="161"/>
      <c r="S9691" s="157"/>
    </row>
    <row r="9692" spans="1:19" s="158" customFormat="1" x14ac:dyDescent="0.2">
      <c r="A9692" s="157"/>
      <c r="E9692" s="159"/>
      <c r="F9692" s="159"/>
      <c r="G9692" s="160"/>
      <c r="H9692" s="159"/>
      <c r="I9692" s="159"/>
      <c r="K9692" s="161"/>
      <c r="S9692" s="157"/>
    </row>
    <row r="9693" spans="1:19" s="158" customFormat="1" x14ac:dyDescent="0.2">
      <c r="A9693" s="157"/>
      <c r="E9693" s="159"/>
      <c r="F9693" s="159"/>
      <c r="G9693" s="160"/>
      <c r="H9693" s="159"/>
      <c r="I9693" s="159"/>
      <c r="K9693" s="161"/>
      <c r="S9693" s="157"/>
    </row>
    <row r="9694" spans="1:19" s="158" customFormat="1" x14ac:dyDescent="0.2">
      <c r="A9694" s="157"/>
      <c r="E9694" s="159"/>
      <c r="F9694" s="159"/>
      <c r="G9694" s="160"/>
      <c r="H9694" s="159"/>
      <c r="I9694" s="159"/>
      <c r="K9694" s="161"/>
      <c r="S9694" s="157"/>
    </row>
    <row r="9695" spans="1:19" s="158" customFormat="1" x14ac:dyDescent="0.2">
      <c r="A9695" s="157"/>
      <c r="E9695" s="159"/>
      <c r="F9695" s="159"/>
      <c r="G9695" s="160"/>
      <c r="H9695" s="159"/>
      <c r="I9695" s="159"/>
      <c r="K9695" s="161"/>
      <c r="S9695" s="157"/>
    </row>
    <row r="9696" spans="1:19" s="158" customFormat="1" x14ac:dyDescent="0.2">
      <c r="A9696" s="157"/>
      <c r="E9696" s="159"/>
      <c r="F9696" s="159"/>
      <c r="G9696" s="160"/>
      <c r="H9696" s="159"/>
      <c r="I9696" s="159"/>
      <c r="K9696" s="161"/>
      <c r="S9696" s="157"/>
    </row>
    <row r="9697" spans="1:19" s="158" customFormat="1" x14ac:dyDescent="0.2">
      <c r="A9697" s="157"/>
      <c r="E9697" s="159"/>
      <c r="F9697" s="159"/>
      <c r="G9697" s="160"/>
      <c r="H9697" s="159"/>
      <c r="I9697" s="159"/>
      <c r="K9697" s="161"/>
      <c r="S9697" s="157"/>
    </row>
    <row r="9698" spans="1:19" s="158" customFormat="1" x14ac:dyDescent="0.2">
      <c r="A9698" s="157"/>
      <c r="E9698" s="159"/>
      <c r="F9698" s="159"/>
      <c r="G9698" s="160"/>
      <c r="H9698" s="159"/>
      <c r="I9698" s="159"/>
      <c r="K9698" s="161"/>
      <c r="S9698" s="157"/>
    </row>
    <row r="9699" spans="1:19" s="158" customFormat="1" x14ac:dyDescent="0.2">
      <c r="A9699" s="157"/>
      <c r="E9699" s="159"/>
      <c r="F9699" s="159"/>
      <c r="G9699" s="160"/>
      <c r="H9699" s="159"/>
      <c r="I9699" s="159"/>
      <c r="K9699" s="161"/>
      <c r="S9699" s="157"/>
    </row>
    <row r="9700" spans="1:19" s="158" customFormat="1" x14ac:dyDescent="0.2">
      <c r="A9700" s="157"/>
      <c r="E9700" s="159"/>
      <c r="F9700" s="159"/>
      <c r="G9700" s="160"/>
      <c r="H9700" s="159"/>
      <c r="I9700" s="159"/>
      <c r="K9700" s="161"/>
      <c r="S9700" s="157"/>
    </row>
    <row r="9701" spans="1:19" s="158" customFormat="1" x14ac:dyDescent="0.2">
      <c r="A9701" s="157"/>
      <c r="E9701" s="159"/>
      <c r="F9701" s="159"/>
      <c r="G9701" s="160"/>
      <c r="H9701" s="159"/>
      <c r="I9701" s="159"/>
      <c r="K9701" s="161"/>
      <c r="S9701" s="157"/>
    </row>
    <row r="9702" spans="1:19" s="158" customFormat="1" x14ac:dyDescent="0.2">
      <c r="A9702" s="157"/>
      <c r="E9702" s="159"/>
      <c r="F9702" s="159"/>
      <c r="G9702" s="160"/>
      <c r="H9702" s="159"/>
      <c r="I9702" s="159"/>
      <c r="K9702" s="161"/>
      <c r="S9702" s="157"/>
    </row>
    <row r="9703" spans="1:19" s="158" customFormat="1" x14ac:dyDescent="0.2">
      <c r="A9703" s="157"/>
      <c r="E9703" s="159"/>
      <c r="F9703" s="159"/>
      <c r="G9703" s="160"/>
      <c r="H9703" s="159"/>
      <c r="I9703" s="159"/>
      <c r="K9703" s="161"/>
      <c r="S9703" s="157"/>
    </row>
    <row r="9704" spans="1:19" s="158" customFormat="1" x14ac:dyDescent="0.2">
      <c r="A9704" s="157"/>
      <c r="E9704" s="159"/>
      <c r="F9704" s="159"/>
      <c r="G9704" s="160"/>
      <c r="H9704" s="159"/>
      <c r="I9704" s="159"/>
      <c r="K9704" s="161"/>
      <c r="S9704" s="157"/>
    </row>
    <row r="9705" spans="1:19" s="158" customFormat="1" x14ac:dyDescent="0.2">
      <c r="A9705" s="157"/>
      <c r="E9705" s="159"/>
      <c r="F9705" s="159"/>
      <c r="G9705" s="160"/>
      <c r="H9705" s="159"/>
      <c r="I9705" s="159"/>
      <c r="K9705" s="161"/>
      <c r="S9705" s="157"/>
    </row>
    <row r="9706" spans="1:19" s="158" customFormat="1" x14ac:dyDescent="0.2">
      <c r="A9706" s="157"/>
      <c r="E9706" s="159"/>
      <c r="F9706" s="159"/>
      <c r="G9706" s="160"/>
      <c r="H9706" s="159"/>
      <c r="I9706" s="159"/>
      <c r="K9706" s="161"/>
      <c r="S9706" s="157"/>
    </row>
    <row r="9707" spans="1:19" s="158" customFormat="1" x14ac:dyDescent="0.2">
      <c r="A9707" s="157"/>
      <c r="E9707" s="159"/>
      <c r="F9707" s="159"/>
      <c r="G9707" s="160"/>
      <c r="H9707" s="159"/>
      <c r="I9707" s="159"/>
      <c r="K9707" s="161"/>
      <c r="S9707" s="157"/>
    </row>
    <row r="9708" spans="1:19" s="158" customFormat="1" x14ac:dyDescent="0.2">
      <c r="A9708" s="157"/>
      <c r="E9708" s="159"/>
      <c r="F9708" s="159"/>
      <c r="G9708" s="160"/>
      <c r="H9708" s="159"/>
      <c r="I9708" s="159"/>
      <c r="K9708" s="161"/>
      <c r="S9708" s="157"/>
    </row>
    <row r="9709" spans="1:19" s="158" customFormat="1" x14ac:dyDescent="0.2">
      <c r="A9709" s="157"/>
      <c r="E9709" s="159"/>
      <c r="F9709" s="159"/>
      <c r="G9709" s="160"/>
      <c r="H9709" s="159"/>
      <c r="I9709" s="159"/>
      <c r="K9709" s="161"/>
      <c r="S9709" s="157"/>
    </row>
    <row r="9710" spans="1:19" s="158" customFormat="1" x14ac:dyDescent="0.2">
      <c r="A9710" s="157"/>
      <c r="E9710" s="159"/>
      <c r="F9710" s="159"/>
      <c r="G9710" s="160"/>
      <c r="H9710" s="159"/>
      <c r="I9710" s="159"/>
      <c r="K9710" s="161"/>
      <c r="S9710" s="157"/>
    </row>
    <row r="9711" spans="1:19" s="158" customFormat="1" x14ac:dyDescent="0.2">
      <c r="A9711" s="157"/>
      <c r="E9711" s="159"/>
      <c r="F9711" s="159"/>
      <c r="G9711" s="160"/>
      <c r="H9711" s="159"/>
      <c r="I9711" s="159"/>
      <c r="K9711" s="161"/>
      <c r="S9711" s="157"/>
    </row>
    <row r="9712" spans="1:19" s="158" customFormat="1" x14ac:dyDescent="0.2">
      <c r="A9712" s="157"/>
      <c r="E9712" s="159"/>
      <c r="F9712" s="159"/>
      <c r="G9712" s="160"/>
      <c r="H9712" s="159"/>
      <c r="I9712" s="159"/>
      <c r="K9712" s="161"/>
      <c r="S9712" s="157"/>
    </row>
    <row r="9713" spans="1:19" s="158" customFormat="1" x14ac:dyDescent="0.2">
      <c r="A9713" s="157"/>
      <c r="E9713" s="159"/>
      <c r="F9713" s="159"/>
      <c r="G9713" s="160"/>
      <c r="H9713" s="159"/>
      <c r="I9713" s="159"/>
      <c r="K9713" s="161"/>
      <c r="S9713" s="157"/>
    </row>
    <row r="9714" spans="1:19" s="158" customFormat="1" x14ac:dyDescent="0.2">
      <c r="A9714" s="157"/>
      <c r="E9714" s="159"/>
      <c r="F9714" s="159"/>
      <c r="G9714" s="160"/>
      <c r="H9714" s="159"/>
      <c r="I9714" s="159"/>
      <c r="K9714" s="161"/>
      <c r="S9714" s="157"/>
    </row>
    <row r="9715" spans="1:19" s="158" customFormat="1" x14ac:dyDescent="0.2">
      <c r="A9715" s="157"/>
      <c r="E9715" s="159"/>
      <c r="F9715" s="159"/>
      <c r="G9715" s="160"/>
      <c r="H9715" s="159"/>
      <c r="I9715" s="159"/>
      <c r="K9715" s="161"/>
      <c r="S9715" s="157"/>
    </row>
    <row r="9716" spans="1:19" s="158" customFormat="1" x14ac:dyDescent="0.2">
      <c r="A9716" s="157"/>
      <c r="E9716" s="159"/>
      <c r="F9716" s="159"/>
      <c r="G9716" s="160"/>
      <c r="H9716" s="159"/>
      <c r="I9716" s="159"/>
      <c r="K9716" s="161"/>
      <c r="S9716" s="157"/>
    </row>
    <row r="9717" spans="1:19" s="158" customFormat="1" x14ac:dyDescent="0.2">
      <c r="A9717" s="157"/>
      <c r="E9717" s="159"/>
      <c r="F9717" s="159"/>
      <c r="G9717" s="160"/>
      <c r="H9717" s="159"/>
      <c r="I9717" s="159"/>
      <c r="K9717" s="161"/>
      <c r="S9717" s="157"/>
    </row>
    <row r="9718" spans="1:19" s="158" customFormat="1" x14ac:dyDescent="0.2">
      <c r="A9718" s="157"/>
      <c r="E9718" s="159"/>
      <c r="F9718" s="159"/>
      <c r="G9718" s="160"/>
      <c r="H9718" s="159"/>
      <c r="I9718" s="159"/>
      <c r="K9718" s="161"/>
      <c r="S9718" s="157"/>
    </row>
    <row r="9719" spans="1:19" s="158" customFormat="1" x14ac:dyDescent="0.2">
      <c r="A9719" s="157"/>
      <c r="E9719" s="159"/>
      <c r="F9719" s="159"/>
      <c r="G9719" s="160"/>
      <c r="H9719" s="159"/>
      <c r="I9719" s="159"/>
      <c r="K9719" s="161"/>
      <c r="S9719" s="157"/>
    </row>
    <row r="9720" spans="1:19" s="158" customFormat="1" x14ac:dyDescent="0.2">
      <c r="A9720" s="157"/>
      <c r="E9720" s="159"/>
      <c r="F9720" s="159"/>
      <c r="G9720" s="160"/>
      <c r="H9720" s="159"/>
      <c r="I9720" s="159"/>
      <c r="K9720" s="161"/>
      <c r="S9720" s="157"/>
    </row>
    <row r="9721" spans="1:19" s="158" customFormat="1" x14ac:dyDescent="0.2">
      <c r="A9721" s="157"/>
      <c r="E9721" s="159"/>
      <c r="F9721" s="159"/>
      <c r="G9721" s="160"/>
      <c r="H9721" s="159"/>
      <c r="I9721" s="159"/>
      <c r="K9721" s="161"/>
      <c r="S9721" s="157"/>
    </row>
    <row r="9722" spans="1:19" s="158" customFormat="1" x14ac:dyDescent="0.2">
      <c r="A9722" s="157"/>
      <c r="E9722" s="159"/>
      <c r="F9722" s="159"/>
      <c r="G9722" s="160"/>
      <c r="H9722" s="159"/>
      <c r="I9722" s="159"/>
      <c r="K9722" s="161"/>
      <c r="S9722" s="157"/>
    </row>
    <row r="9723" spans="1:19" s="158" customFormat="1" x14ac:dyDescent="0.2">
      <c r="A9723" s="157"/>
      <c r="E9723" s="159"/>
      <c r="F9723" s="159"/>
      <c r="G9723" s="160"/>
      <c r="H9723" s="159"/>
      <c r="I9723" s="159"/>
      <c r="K9723" s="161"/>
      <c r="S9723" s="157"/>
    </row>
    <row r="9724" spans="1:19" s="158" customFormat="1" x14ac:dyDescent="0.2">
      <c r="A9724" s="157"/>
      <c r="E9724" s="159"/>
      <c r="F9724" s="159"/>
      <c r="G9724" s="160"/>
      <c r="H9724" s="159"/>
      <c r="I9724" s="159"/>
      <c r="K9724" s="161"/>
      <c r="S9724" s="157"/>
    </row>
    <row r="9725" spans="1:19" s="158" customFormat="1" x14ac:dyDescent="0.2">
      <c r="A9725" s="157"/>
      <c r="E9725" s="159"/>
      <c r="F9725" s="159"/>
      <c r="G9725" s="160"/>
      <c r="H9725" s="159"/>
      <c r="I9725" s="159"/>
      <c r="K9725" s="161"/>
      <c r="S9725" s="157"/>
    </row>
    <row r="9726" spans="1:19" s="158" customFormat="1" x14ac:dyDescent="0.2">
      <c r="A9726" s="157"/>
      <c r="E9726" s="159"/>
      <c r="F9726" s="159"/>
      <c r="G9726" s="160"/>
      <c r="H9726" s="159"/>
      <c r="I9726" s="159"/>
      <c r="K9726" s="161"/>
      <c r="S9726" s="157"/>
    </row>
    <row r="9727" spans="1:19" s="158" customFormat="1" x14ac:dyDescent="0.2">
      <c r="A9727" s="157"/>
      <c r="E9727" s="159"/>
      <c r="F9727" s="159"/>
      <c r="G9727" s="160"/>
      <c r="H9727" s="159"/>
      <c r="I9727" s="159"/>
      <c r="K9727" s="161"/>
      <c r="S9727" s="157"/>
    </row>
    <row r="9728" spans="1:19" s="158" customFormat="1" x14ac:dyDescent="0.2">
      <c r="A9728" s="157"/>
      <c r="E9728" s="159"/>
      <c r="F9728" s="159"/>
      <c r="G9728" s="160"/>
      <c r="H9728" s="159"/>
      <c r="I9728" s="159"/>
      <c r="K9728" s="161"/>
      <c r="S9728" s="157"/>
    </row>
    <row r="9729" spans="1:19" s="158" customFormat="1" x14ac:dyDescent="0.2">
      <c r="A9729" s="157"/>
      <c r="E9729" s="159"/>
      <c r="F9729" s="159"/>
      <c r="G9729" s="160"/>
      <c r="H9729" s="159"/>
      <c r="I9729" s="159"/>
      <c r="K9729" s="161"/>
      <c r="S9729" s="157"/>
    </row>
    <row r="9730" spans="1:19" s="158" customFormat="1" x14ac:dyDescent="0.2">
      <c r="A9730" s="157"/>
      <c r="E9730" s="159"/>
      <c r="F9730" s="159"/>
      <c r="G9730" s="160"/>
      <c r="H9730" s="159"/>
      <c r="I9730" s="159"/>
      <c r="K9730" s="161"/>
      <c r="S9730" s="157"/>
    </row>
    <row r="9731" spans="1:19" s="158" customFormat="1" x14ac:dyDescent="0.2">
      <c r="A9731" s="157"/>
      <c r="E9731" s="159"/>
      <c r="F9731" s="159"/>
      <c r="G9731" s="160"/>
      <c r="H9731" s="159"/>
      <c r="I9731" s="159"/>
      <c r="K9731" s="161"/>
      <c r="S9731" s="157"/>
    </row>
    <row r="9732" spans="1:19" s="158" customFormat="1" x14ac:dyDescent="0.2">
      <c r="A9732" s="157"/>
      <c r="E9732" s="159"/>
      <c r="F9732" s="159"/>
      <c r="G9732" s="160"/>
      <c r="H9732" s="159"/>
      <c r="I9732" s="159"/>
      <c r="K9732" s="161"/>
      <c r="S9732" s="157"/>
    </row>
    <row r="9733" spans="1:19" s="158" customFormat="1" x14ac:dyDescent="0.2">
      <c r="A9733" s="157"/>
      <c r="E9733" s="159"/>
      <c r="F9733" s="159"/>
      <c r="G9733" s="160"/>
      <c r="H9733" s="159"/>
      <c r="I9733" s="159"/>
      <c r="K9733" s="161"/>
      <c r="S9733" s="157"/>
    </row>
    <row r="9734" spans="1:19" s="158" customFormat="1" x14ac:dyDescent="0.2">
      <c r="A9734" s="157"/>
      <c r="E9734" s="159"/>
      <c r="F9734" s="159"/>
      <c r="G9734" s="160"/>
      <c r="H9734" s="159"/>
      <c r="I9734" s="159"/>
      <c r="K9734" s="161"/>
      <c r="S9734" s="157"/>
    </row>
    <row r="9735" spans="1:19" s="158" customFormat="1" x14ac:dyDescent="0.2">
      <c r="A9735" s="157"/>
      <c r="E9735" s="159"/>
      <c r="F9735" s="159"/>
      <c r="G9735" s="160"/>
      <c r="H9735" s="159"/>
      <c r="I9735" s="159"/>
      <c r="K9735" s="161"/>
      <c r="S9735" s="157"/>
    </row>
    <row r="9736" spans="1:19" s="158" customFormat="1" x14ac:dyDescent="0.2">
      <c r="A9736" s="157"/>
      <c r="E9736" s="159"/>
      <c r="F9736" s="159"/>
      <c r="G9736" s="160"/>
      <c r="H9736" s="159"/>
      <c r="I9736" s="159"/>
      <c r="K9736" s="161"/>
      <c r="S9736" s="157"/>
    </row>
    <row r="9737" spans="1:19" s="158" customFormat="1" x14ac:dyDescent="0.2">
      <c r="A9737" s="157"/>
      <c r="E9737" s="159"/>
      <c r="F9737" s="159"/>
      <c r="G9737" s="160"/>
      <c r="H9737" s="159"/>
      <c r="I9737" s="159"/>
      <c r="K9737" s="161"/>
      <c r="S9737" s="157"/>
    </row>
    <row r="9738" spans="1:19" s="158" customFormat="1" x14ac:dyDescent="0.2">
      <c r="A9738" s="157"/>
      <c r="E9738" s="159"/>
      <c r="F9738" s="159"/>
      <c r="G9738" s="160"/>
      <c r="H9738" s="159"/>
      <c r="I9738" s="159"/>
      <c r="K9738" s="161"/>
      <c r="S9738" s="157"/>
    </row>
    <row r="9739" spans="1:19" s="158" customFormat="1" x14ac:dyDescent="0.2">
      <c r="A9739" s="157"/>
      <c r="E9739" s="159"/>
      <c r="F9739" s="159"/>
      <c r="G9739" s="160"/>
      <c r="H9739" s="159"/>
      <c r="I9739" s="159"/>
      <c r="K9739" s="161"/>
      <c r="S9739" s="157"/>
    </row>
    <row r="9740" spans="1:19" s="158" customFormat="1" x14ac:dyDescent="0.2">
      <c r="A9740" s="157"/>
      <c r="E9740" s="159"/>
      <c r="F9740" s="159"/>
      <c r="G9740" s="160"/>
      <c r="H9740" s="159"/>
      <c r="I9740" s="159"/>
      <c r="K9740" s="161"/>
      <c r="S9740" s="157"/>
    </row>
    <row r="9741" spans="1:19" s="158" customFormat="1" x14ac:dyDescent="0.2">
      <c r="A9741" s="157"/>
      <c r="E9741" s="159"/>
      <c r="F9741" s="159"/>
      <c r="G9741" s="160"/>
      <c r="H9741" s="159"/>
      <c r="I9741" s="159"/>
      <c r="K9741" s="161"/>
      <c r="S9741" s="157"/>
    </row>
    <row r="9742" spans="1:19" s="158" customFormat="1" x14ac:dyDescent="0.2">
      <c r="A9742" s="157"/>
      <c r="E9742" s="159"/>
      <c r="F9742" s="159"/>
      <c r="G9742" s="160"/>
      <c r="H9742" s="159"/>
      <c r="I9742" s="159"/>
      <c r="K9742" s="161"/>
      <c r="S9742" s="157"/>
    </row>
    <row r="9743" spans="1:19" s="158" customFormat="1" x14ac:dyDescent="0.2">
      <c r="A9743" s="157"/>
      <c r="E9743" s="159"/>
      <c r="F9743" s="159"/>
      <c r="G9743" s="160"/>
      <c r="H9743" s="159"/>
      <c r="I9743" s="159"/>
      <c r="K9743" s="161"/>
      <c r="S9743" s="157"/>
    </row>
    <row r="9744" spans="1:19" s="158" customFormat="1" x14ac:dyDescent="0.2">
      <c r="A9744" s="157"/>
      <c r="E9744" s="159"/>
      <c r="F9744" s="159"/>
      <c r="G9744" s="160"/>
      <c r="H9744" s="159"/>
      <c r="I9744" s="159"/>
      <c r="K9744" s="161"/>
      <c r="S9744" s="157"/>
    </row>
    <row r="9745" spans="1:19" s="158" customFormat="1" x14ac:dyDescent="0.2">
      <c r="A9745" s="157"/>
      <c r="E9745" s="159"/>
      <c r="F9745" s="159"/>
      <c r="G9745" s="160"/>
      <c r="H9745" s="159"/>
      <c r="I9745" s="159"/>
      <c r="K9745" s="161"/>
      <c r="S9745" s="157"/>
    </row>
    <row r="9746" spans="1:19" s="158" customFormat="1" x14ac:dyDescent="0.2">
      <c r="A9746" s="157"/>
      <c r="E9746" s="159"/>
      <c r="F9746" s="159"/>
      <c r="G9746" s="160"/>
      <c r="H9746" s="159"/>
      <c r="I9746" s="159"/>
      <c r="K9746" s="161"/>
      <c r="S9746" s="157"/>
    </row>
    <row r="9747" spans="1:19" s="158" customFormat="1" x14ac:dyDescent="0.2">
      <c r="A9747" s="157"/>
      <c r="E9747" s="159"/>
      <c r="F9747" s="159"/>
      <c r="G9747" s="160"/>
      <c r="H9747" s="159"/>
      <c r="I9747" s="159"/>
      <c r="K9747" s="161"/>
      <c r="S9747" s="157"/>
    </row>
    <row r="9748" spans="1:19" s="158" customFormat="1" x14ac:dyDescent="0.2">
      <c r="A9748" s="157"/>
      <c r="E9748" s="159"/>
      <c r="F9748" s="159"/>
      <c r="G9748" s="160"/>
      <c r="H9748" s="159"/>
      <c r="I9748" s="159"/>
      <c r="K9748" s="161"/>
      <c r="S9748" s="157"/>
    </row>
    <row r="9749" spans="1:19" s="158" customFormat="1" x14ac:dyDescent="0.2">
      <c r="A9749" s="157"/>
      <c r="E9749" s="159"/>
      <c r="F9749" s="159"/>
      <c r="G9749" s="160"/>
      <c r="H9749" s="159"/>
      <c r="I9749" s="159"/>
      <c r="K9749" s="161"/>
      <c r="S9749" s="157"/>
    </row>
    <row r="9750" spans="1:19" s="158" customFormat="1" x14ac:dyDescent="0.2">
      <c r="A9750" s="157"/>
      <c r="E9750" s="159"/>
      <c r="F9750" s="159"/>
      <c r="G9750" s="160"/>
      <c r="H9750" s="159"/>
      <c r="I9750" s="159"/>
      <c r="K9750" s="161"/>
      <c r="S9750" s="157"/>
    </row>
    <row r="9751" spans="1:19" s="158" customFormat="1" x14ac:dyDescent="0.2">
      <c r="A9751" s="157"/>
      <c r="E9751" s="159"/>
      <c r="F9751" s="159"/>
      <c r="G9751" s="160"/>
      <c r="H9751" s="159"/>
      <c r="I9751" s="159"/>
      <c r="K9751" s="161"/>
      <c r="S9751" s="157"/>
    </row>
    <row r="9752" spans="1:19" s="158" customFormat="1" x14ac:dyDescent="0.2">
      <c r="A9752" s="157"/>
      <c r="E9752" s="159"/>
      <c r="F9752" s="159"/>
      <c r="G9752" s="160"/>
      <c r="H9752" s="159"/>
      <c r="I9752" s="159"/>
      <c r="K9752" s="161"/>
      <c r="S9752" s="157"/>
    </row>
    <row r="9753" spans="1:19" s="158" customFormat="1" x14ac:dyDescent="0.2">
      <c r="A9753" s="157"/>
      <c r="E9753" s="159"/>
      <c r="F9753" s="159"/>
      <c r="G9753" s="160"/>
      <c r="H9753" s="159"/>
      <c r="I9753" s="159"/>
      <c r="K9753" s="161"/>
      <c r="S9753" s="157"/>
    </row>
    <row r="9754" spans="1:19" s="158" customFormat="1" x14ac:dyDescent="0.2">
      <c r="A9754" s="157"/>
      <c r="E9754" s="159"/>
      <c r="F9754" s="159"/>
      <c r="G9754" s="160"/>
      <c r="H9754" s="159"/>
      <c r="I9754" s="159"/>
      <c r="K9754" s="161"/>
      <c r="S9754" s="157"/>
    </row>
    <row r="9755" spans="1:19" s="158" customFormat="1" x14ac:dyDescent="0.2">
      <c r="A9755" s="157"/>
      <c r="E9755" s="159"/>
      <c r="F9755" s="159"/>
      <c r="G9755" s="160"/>
      <c r="H9755" s="159"/>
      <c r="I9755" s="159"/>
      <c r="K9755" s="161"/>
      <c r="S9755" s="157"/>
    </row>
    <row r="9756" spans="1:19" s="158" customFormat="1" x14ac:dyDescent="0.2">
      <c r="A9756" s="157"/>
      <c r="E9756" s="159"/>
      <c r="F9756" s="159"/>
      <c r="G9756" s="160"/>
      <c r="H9756" s="159"/>
      <c r="I9756" s="159"/>
      <c r="K9756" s="161"/>
      <c r="S9756" s="157"/>
    </row>
    <row r="9757" spans="1:19" s="158" customFormat="1" x14ac:dyDescent="0.2">
      <c r="A9757" s="157"/>
      <c r="E9757" s="159"/>
      <c r="F9757" s="159"/>
      <c r="G9757" s="160"/>
      <c r="H9757" s="159"/>
      <c r="I9757" s="159"/>
      <c r="K9757" s="161"/>
      <c r="S9757" s="157"/>
    </row>
    <row r="9758" spans="1:19" s="158" customFormat="1" x14ac:dyDescent="0.2">
      <c r="A9758" s="157"/>
      <c r="E9758" s="159"/>
      <c r="F9758" s="159"/>
      <c r="G9758" s="160"/>
      <c r="H9758" s="159"/>
      <c r="I9758" s="159"/>
      <c r="K9758" s="161"/>
      <c r="S9758" s="157"/>
    </row>
    <row r="9759" spans="1:19" s="158" customFormat="1" x14ac:dyDescent="0.2">
      <c r="A9759" s="157"/>
      <c r="E9759" s="159"/>
      <c r="F9759" s="159"/>
      <c r="G9759" s="160"/>
      <c r="H9759" s="159"/>
      <c r="I9759" s="159"/>
      <c r="K9759" s="161"/>
      <c r="S9759" s="157"/>
    </row>
    <row r="9760" spans="1:19" s="158" customFormat="1" x14ac:dyDescent="0.2">
      <c r="A9760" s="157"/>
      <c r="E9760" s="159"/>
      <c r="F9760" s="159"/>
      <c r="G9760" s="160"/>
      <c r="H9760" s="159"/>
      <c r="I9760" s="159"/>
      <c r="K9760" s="161"/>
      <c r="S9760" s="157"/>
    </row>
    <row r="9761" spans="1:19" s="158" customFormat="1" x14ac:dyDescent="0.2">
      <c r="A9761" s="157"/>
      <c r="E9761" s="159"/>
      <c r="F9761" s="159"/>
      <c r="G9761" s="160"/>
      <c r="H9761" s="159"/>
      <c r="I9761" s="159"/>
      <c r="K9761" s="161"/>
      <c r="S9761" s="157"/>
    </row>
    <row r="9762" spans="1:19" s="158" customFormat="1" x14ac:dyDescent="0.2">
      <c r="A9762" s="157"/>
      <c r="E9762" s="159"/>
      <c r="F9762" s="159"/>
      <c r="G9762" s="160"/>
      <c r="H9762" s="159"/>
      <c r="I9762" s="159"/>
      <c r="K9762" s="161"/>
      <c r="S9762" s="157"/>
    </row>
    <row r="9763" spans="1:19" s="158" customFormat="1" x14ac:dyDescent="0.2">
      <c r="A9763" s="157"/>
      <c r="E9763" s="159"/>
      <c r="F9763" s="159"/>
      <c r="G9763" s="160"/>
      <c r="H9763" s="159"/>
      <c r="I9763" s="159"/>
      <c r="K9763" s="161"/>
      <c r="S9763" s="157"/>
    </row>
    <row r="9764" spans="1:19" s="158" customFormat="1" x14ac:dyDescent="0.2">
      <c r="A9764" s="157"/>
      <c r="E9764" s="159"/>
      <c r="F9764" s="159"/>
      <c r="G9764" s="160"/>
      <c r="H9764" s="159"/>
      <c r="I9764" s="159"/>
      <c r="K9764" s="161"/>
      <c r="S9764" s="157"/>
    </row>
    <row r="9765" spans="1:19" s="158" customFormat="1" x14ac:dyDescent="0.2">
      <c r="A9765" s="157"/>
      <c r="E9765" s="159"/>
      <c r="F9765" s="159"/>
      <c r="G9765" s="160"/>
      <c r="H9765" s="159"/>
      <c r="I9765" s="159"/>
      <c r="K9765" s="161"/>
      <c r="S9765" s="157"/>
    </row>
    <row r="9766" spans="1:19" s="158" customFormat="1" x14ac:dyDescent="0.2">
      <c r="A9766" s="157"/>
      <c r="E9766" s="159"/>
      <c r="F9766" s="159"/>
      <c r="G9766" s="160"/>
      <c r="H9766" s="159"/>
      <c r="I9766" s="159"/>
      <c r="K9766" s="161"/>
      <c r="S9766" s="157"/>
    </row>
    <row r="9767" spans="1:19" s="158" customFormat="1" x14ac:dyDescent="0.2">
      <c r="A9767" s="157"/>
      <c r="E9767" s="159"/>
      <c r="F9767" s="159"/>
      <c r="G9767" s="160"/>
      <c r="H9767" s="159"/>
      <c r="I9767" s="159"/>
      <c r="K9767" s="161"/>
      <c r="S9767" s="157"/>
    </row>
    <row r="9768" spans="1:19" s="158" customFormat="1" x14ac:dyDescent="0.2">
      <c r="A9768" s="157"/>
      <c r="E9768" s="159"/>
      <c r="F9768" s="159"/>
      <c r="G9768" s="160"/>
      <c r="H9768" s="159"/>
      <c r="I9768" s="159"/>
      <c r="K9768" s="161"/>
      <c r="S9768" s="157"/>
    </row>
    <row r="9769" spans="1:19" s="158" customFormat="1" x14ac:dyDescent="0.2">
      <c r="A9769" s="157"/>
      <c r="E9769" s="159"/>
      <c r="F9769" s="159"/>
      <c r="G9769" s="160"/>
      <c r="H9769" s="159"/>
      <c r="I9769" s="159"/>
      <c r="K9769" s="161"/>
      <c r="S9769" s="157"/>
    </row>
    <row r="9770" spans="1:19" s="158" customFormat="1" x14ac:dyDescent="0.2">
      <c r="A9770" s="157"/>
      <c r="E9770" s="159"/>
      <c r="F9770" s="159"/>
      <c r="G9770" s="160"/>
      <c r="H9770" s="159"/>
      <c r="I9770" s="159"/>
      <c r="K9770" s="161"/>
      <c r="S9770" s="157"/>
    </row>
    <row r="9771" spans="1:19" s="158" customFormat="1" x14ac:dyDescent="0.2">
      <c r="A9771" s="157"/>
      <c r="E9771" s="159"/>
      <c r="F9771" s="159"/>
      <c r="G9771" s="160"/>
      <c r="H9771" s="159"/>
      <c r="I9771" s="159"/>
      <c r="K9771" s="161"/>
      <c r="S9771" s="157"/>
    </row>
    <row r="9772" spans="1:19" s="158" customFormat="1" x14ac:dyDescent="0.2">
      <c r="A9772" s="157"/>
      <c r="E9772" s="159"/>
      <c r="F9772" s="159"/>
      <c r="G9772" s="160"/>
      <c r="H9772" s="159"/>
      <c r="I9772" s="159"/>
      <c r="K9772" s="161"/>
      <c r="S9772" s="157"/>
    </row>
    <row r="9773" spans="1:19" s="158" customFormat="1" x14ac:dyDescent="0.2">
      <c r="A9773" s="157"/>
      <c r="E9773" s="159"/>
      <c r="F9773" s="159"/>
      <c r="G9773" s="160"/>
      <c r="H9773" s="159"/>
      <c r="I9773" s="159"/>
      <c r="K9773" s="161"/>
      <c r="S9773" s="157"/>
    </row>
    <row r="9774" spans="1:19" s="158" customFormat="1" x14ac:dyDescent="0.2">
      <c r="A9774" s="157"/>
      <c r="E9774" s="159"/>
      <c r="F9774" s="159"/>
      <c r="G9774" s="160"/>
      <c r="H9774" s="159"/>
      <c r="I9774" s="159"/>
      <c r="K9774" s="161"/>
      <c r="S9774" s="157"/>
    </row>
    <row r="9775" spans="1:19" s="158" customFormat="1" x14ac:dyDescent="0.2">
      <c r="A9775" s="157"/>
      <c r="E9775" s="159"/>
      <c r="F9775" s="159"/>
      <c r="G9775" s="160"/>
      <c r="H9775" s="159"/>
      <c r="I9775" s="159"/>
      <c r="K9775" s="161"/>
      <c r="S9775" s="157"/>
    </row>
    <row r="9776" spans="1:19" s="158" customFormat="1" x14ac:dyDescent="0.2">
      <c r="A9776" s="157"/>
      <c r="E9776" s="159"/>
      <c r="F9776" s="159"/>
      <c r="G9776" s="160"/>
      <c r="H9776" s="159"/>
      <c r="I9776" s="159"/>
      <c r="K9776" s="161"/>
      <c r="S9776" s="157"/>
    </row>
    <row r="9777" spans="1:19" s="158" customFormat="1" x14ac:dyDescent="0.2">
      <c r="A9777" s="157"/>
      <c r="E9777" s="159"/>
      <c r="F9777" s="159"/>
      <c r="G9777" s="160"/>
      <c r="H9777" s="159"/>
      <c r="I9777" s="159"/>
      <c r="K9777" s="161"/>
      <c r="S9777" s="157"/>
    </row>
    <row r="9778" spans="1:19" s="158" customFormat="1" x14ac:dyDescent="0.2">
      <c r="A9778" s="157"/>
      <c r="E9778" s="159"/>
      <c r="F9778" s="159"/>
      <c r="G9778" s="160"/>
      <c r="H9778" s="159"/>
      <c r="I9778" s="159"/>
      <c r="K9778" s="161"/>
      <c r="S9778" s="157"/>
    </row>
    <row r="9779" spans="1:19" s="158" customFormat="1" x14ac:dyDescent="0.2">
      <c r="A9779" s="157"/>
      <c r="E9779" s="159"/>
      <c r="F9779" s="159"/>
      <c r="G9779" s="160"/>
      <c r="H9779" s="159"/>
      <c r="I9779" s="159"/>
      <c r="K9779" s="161"/>
      <c r="S9779" s="157"/>
    </row>
    <row r="9780" spans="1:19" s="158" customFormat="1" x14ac:dyDescent="0.2">
      <c r="A9780" s="157"/>
      <c r="E9780" s="159"/>
      <c r="F9780" s="159"/>
      <c r="G9780" s="160"/>
      <c r="H9780" s="159"/>
      <c r="I9780" s="159"/>
      <c r="K9780" s="161"/>
      <c r="S9780" s="157"/>
    </row>
    <row r="9781" spans="1:19" s="158" customFormat="1" x14ac:dyDescent="0.2">
      <c r="A9781" s="157"/>
      <c r="E9781" s="159"/>
      <c r="F9781" s="159"/>
      <c r="G9781" s="160"/>
      <c r="H9781" s="159"/>
      <c r="I9781" s="159"/>
      <c r="K9781" s="161"/>
      <c r="S9781" s="157"/>
    </row>
    <row r="9782" spans="1:19" s="158" customFormat="1" x14ac:dyDescent="0.2">
      <c r="A9782" s="157"/>
      <c r="E9782" s="159"/>
      <c r="F9782" s="159"/>
      <c r="G9782" s="160"/>
      <c r="H9782" s="159"/>
      <c r="I9782" s="159"/>
      <c r="K9782" s="161"/>
      <c r="S9782" s="157"/>
    </row>
    <row r="9783" spans="1:19" s="158" customFormat="1" x14ac:dyDescent="0.2">
      <c r="A9783" s="157"/>
      <c r="E9783" s="159"/>
      <c r="F9783" s="159"/>
      <c r="G9783" s="160"/>
      <c r="H9783" s="159"/>
      <c r="I9783" s="159"/>
      <c r="K9783" s="161"/>
      <c r="S9783" s="157"/>
    </row>
    <row r="9784" spans="1:19" s="158" customFormat="1" x14ac:dyDescent="0.2">
      <c r="A9784" s="157"/>
      <c r="E9784" s="159"/>
      <c r="F9784" s="159"/>
      <c r="G9784" s="160"/>
      <c r="H9784" s="159"/>
      <c r="I9784" s="159"/>
      <c r="K9784" s="161"/>
      <c r="S9784" s="157"/>
    </row>
    <row r="9785" spans="1:19" s="158" customFormat="1" x14ac:dyDescent="0.2">
      <c r="A9785" s="157"/>
      <c r="E9785" s="159"/>
      <c r="F9785" s="159"/>
      <c r="G9785" s="160"/>
      <c r="H9785" s="159"/>
      <c r="I9785" s="159"/>
      <c r="K9785" s="161"/>
      <c r="S9785" s="157"/>
    </row>
    <row r="9786" spans="1:19" s="158" customFormat="1" x14ac:dyDescent="0.2">
      <c r="A9786" s="157"/>
      <c r="E9786" s="159"/>
      <c r="F9786" s="159"/>
      <c r="G9786" s="160"/>
      <c r="H9786" s="159"/>
      <c r="I9786" s="159"/>
      <c r="K9786" s="161"/>
      <c r="S9786" s="157"/>
    </row>
    <row r="9787" spans="1:19" s="158" customFormat="1" x14ac:dyDescent="0.2">
      <c r="A9787" s="157"/>
      <c r="E9787" s="159"/>
      <c r="F9787" s="159"/>
      <c r="G9787" s="160"/>
      <c r="H9787" s="159"/>
      <c r="I9787" s="159"/>
      <c r="K9787" s="161"/>
      <c r="S9787" s="157"/>
    </row>
    <row r="9788" spans="1:19" s="158" customFormat="1" x14ac:dyDescent="0.2">
      <c r="A9788" s="157"/>
      <c r="E9788" s="159"/>
      <c r="F9788" s="159"/>
      <c r="G9788" s="160"/>
      <c r="H9788" s="159"/>
      <c r="I9788" s="159"/>
      <c r="K9788" s="161"/>
      <c r="S9788" s="157"/>
    </row>
    <row r="9789" spans="1:19" s="158" customFormat="1" x14ac:dyDescent="0.2">
      <c r="A9789" s="157"/>
      <c r="E9789" s="159"/>
      <c r="F9789" s="159"/>
      <c r="G9789" s="160"/>
      <c r="H9789" s="159"/>
      <c r="I9789" s="159"/>
      <c r="K9789" s="161"/>
      <c r="S9789" s="157"/>
    </row>
    <row r="9790" spans="1:19" s="158" customFormat="1" x14ac:dyDescent="0.2">
      <c r="A9790" s="157"/>
      <c r="E9790" s="159"/>
      <c r="F9790" s="159"/>
      <c r="G9790" s="160"/>
      <c r="H9790" s="159"/>
      <c r="I9790" s="159"/>
      <c r="K9790" s="161"/>
      <c r="S9790" s="157"/>
    </row>
    <row r="9791" spans="1:19" s="158" customFormat="1" x14ac:dyDescent="0.2">
      <c r="A9791" s="157"/>
      <c r="E9791" s="159"/>
      <c r="F9791" s="159"/>
      <c r="G9791" s="160"/>
      <c r="H9791" s="159"/>
      <c r="I9791" s="159"/>
      <c r="K9791" s="161"/>
      <c r="S9791" s="157"/>
    </row>
    <row r="9792" spans="1:19" s="158" customFormat="1" x14ac:dyDescent="0.2">
      <c r="A9792" s="157"/>
      <c r="E9792" s="159"/>
      <c r="F9792" s="159"/>
      <c r="G9792" s="160"/>
      <c r="H9792" s="159"/>
      <c r="I9792" s="159"/>
      <c r="K9792" s="161"/>
      <c r="S9792" s="157"/>
    </row>
    <row r="9793" spans="1:19" s="158" customFormat="1" x14ac:dyDescent="0.2">
      <c r="A9793" s="157"/>
      <c r="E9793" s="159"/>
      <c r="F9793" s="159"/>
      <c r="G9793" s="160"/>
      <c r="H9793" s="159"/>
      <c r="I9793" s="159"/>
      <c r="K9793" s="161"/>
      <c r="S9793" s="157"/>
    </row>
    <row r="9794" spans="1:19" s="158" customFormat="1" x14ac:dyDescent="0.2">
      <c r="A9794" s="157"/>
      <c r="E9794" s="159"/>
      <c r="F9794" s="159"/>
      <c r="G9794" s="160"/>
      <c r="H9794" s="159"/>
      <c r="I9794" s="159"/>
      <c r="K9794" s="161"/>
      <c r="S9794" s="157"/>
    </row>
    <row r="9795" spans="1:19" s="158" customFormat="1" x14ac:dyDescent="0.2">
      <c r="A9795" s="157"/>
      <c r="E9795" s="159"/>
      <c r="F9795" s="159"/>
      <c r="G9795" s="160"/>
      <c r="H9795" s="159"/>
      <c r="I9795" s="159"/>
      <c r="K9795" s="161"/>
      <c r="S9795" s="157"/>
    </row>
    <row r="9796" spans="1:19" s="158" customFormat="1" x14ac:dyDescent="0.2">
      <c r="A9796" s="157"/>
      <c r="E9796" s="159"/>
      <c r="F9796" s="159"/>
      <c r="G9796" s="160"/>
      <c r="H9796" s="159"/>
      <c r="I9796" s="159"/>
      <c r="K9796" s="161"/>
      <c r="S9796" s="157"/>
    </row>
    <row r="9797" spans="1:19" s="158" customFormat="1" x14ac:dyDescent="0.2">
      <c r="A9797" s="157"/>
      <c r="E9797" s="159"/>
      <c r="F9797" s="159"/>
      <c r="G9797" s="160"/>
      <c r="H9797" s="159"/>
      <c r="I9797" s="159"/>
      <c r="K9797" s="161"/>
      <c r="S9797" s="157"/>
    </row>
    <row r="9798" spans="1:19" s="158" customFormat="1" x14ac:dyDescent="0.2">
      <c r="A9798" s="157"/>
      <c r="E9798" s="159"/>
      <c r="F9798" s="159"/>
      <c r="G9798" s="160"/>
      <c r="H9798" s="159"/>
      <c r="I9798" s="159"/>
      <c r="K9798" s="161"/>
      <c r="S9798" s="157"/>
    </row>
    <row r="9799" spans="1:19" s="158" customFormat="1" x14ac:dyDescent="0.2">
      <c r="A9799" s="157"/>
      <c r="E9799" s="159"/>
      <c r="F9799" s="159"/>
      <c r="G9799" s="160"/>
      <c r="H9799" s="159"/>
      <c r="I9799" s="159"/>
      <c r="K9799" s="161"/>
      <c r="S9799" s="157"/>
    </row>
    <row r="9800" spans="1:19" s="158" customFormat="1" x14ac:dyDescent="0.2">
      <c r="A9800" s="157"/>
      <c r="E9800" s="159"/>
      <c r="F9800" s="159"/>
      <c r="G9800" s="160"/>
      <c r="H9800" s="159"/>
      <c r="I9800" s="159"/>
      <c r="K9800" s="161"/>
      <c r="S9800" s="157"/>
    </row>
    <row r="9801" spans="1:19" s="158" customFormat="1" x14ac:dyDescent="0.2">
      <c r="A9801" s="157"/>
      <c r="E9801" s="159"/>
      <c r="F9801" s="159"/>
      <c r="G9801" s="160"/>
      <c r="H9801" s="159"/>
      <c r="I9801" s="159"/>
      <c r="K9801" s="161"/>
      <c r="S9801" s="157"/>
    </row>
    <row r="9802" spans="1:19" s="158" customFormat="1" x14ac:dyDescent="0.2">
      <c r="A9802" s="157"/>
      <c r="E9802" s="159"/>
      <c r="F9802" s="159"/>
      <c r="G9802" s="160"/>
      <c r="H9802" s="159"/>
      <c r="I9802" s="159"/>
      <c r="K9802" s="161"/>
      <c r="S9802" s="157"/>
    </row>
    <row r="9803" spans="1:19" s="158" customFormat="1" x14ac:dyDescent="0.2">
      <c r="A9803" s="157"/>
      <c r="E9803" s="159"/>
      <c r="F9803" s="159"/>
      <c r="G9803" s="160"/>
      <c r="H9803" s="159"/>
      <c r="I9803" s="159"/>
      <c r="K9803" s="161"/>
      <c r="S9803" s="157"/>
    </row>
    <row r="9804" spans="1:19" s="158" customFormat="1" x14ac:dyDescent="0.2">
      <c r="A9804" s="157"/>
      <c r="E9804" s="159"/>
      <c r="F9804" s="159"/>
      <c r="G9804" s="160"/>
      <c r="H9804" s="159"/>
      <c r="I9804" s="159"/>
      <c r="K9804" s="161"/>
      <c r="S9804" s="157"/>
    </row>
    <row r="9805" spans="1:19" s="158" customFormat="1" x14ac:dyDescent="0.2">
      <c r="A9805" s="157"/>
      <c r="E9805" s="159"/>
      <c r="F9805" s="159"/>
      <c r="G9805" s="160"/>
      <c r="H9805" s="159"/>
      <c r="I9805" s="159"/>
      <c r="K9805" s="161"/>
      <c r="S9805" s="157"/>
    </row>
    <row r="9806" spans="1:19" s="158" customFormat="1" x14ac:dyDescent="0.2">
      <c r="A9806" s="157"/>
      <c r="E9806" s="159"/>
      <c r="F9806" s="159"/>
      <c r="G9806" s="160"/>
      <c r="H9806" s="159"/>
      <c r="I9806" s="159"/>
      <c r="K9806" s="161"/>
      <c r="S9806" s="157"/>
    </row>
    <row r="9807" spans="1:19" s="158" customFormat="1" x14ac:dyDescent="0.2">
      <c r="A9807" s="157"/>
      <c r="E9807" s="159"/>
      <c r="F9807" s="159"/>
      <c r="G9807" s="160"/>
      <c r="H9807" s="159"/>
      <c r="I9807" s="159"/>
      <c r="K9807" s="161"/>
      <c r="S9807" s="157"/>
    </row>
    <row r="9808" spans="1:19" s="158" customFormat="1" x14ac:dyDescent="0.2">
      <c r="A9808" s="157"/>
      <c r="E9808" s="159"/>
      <c r="F9808" s="159"/>
      <c r="G9808" s="160"/>
      <c r="H9808" s="159"/>
      <c r="I9808" s="159"/>
      <c r="K9808" s="161"/>
      <c r="S9808" s="157"/>
    </row>
    <row r="9809" spans="1:19" s="158" customFormat="1" x14ac:dyDescent="0.2">
      <c r="A9809" s="157"/>
      <c r="E9809" s="159"/>
      <c r="F9809" s="159"/>
      <c r="G9809" s="160"/>
      <c r="H9809" s="159"/>
      <c r="I9809" s="159"/>
      <c r="K9809" s="161"/>
      <c r="S9809" s="157"/>
    </row>
    <row r="9810" spans="1:19" s="158" customFormat="1" x14ac:dyDescent="0.2">
      <c r="A9810" s="157"/>
      <c r="E9810" s="159"/>
      <c r="F9810" s="159"/>
      <c r="G9810" s="160"/>
      <c r="H9810" s="159"/>
      <c r="I9810" s="159"/>
      <c r="K9810" s="161"/>
      <c r="S9810" s="157"/>
    </row>
    <row r="9811" spans="1:19" s="158" customFormat="1" x14ac:dyDescent="0.2">
      <c r="A9811" s="157"/>
      <c r="E9811" s="159"/>
      <c r="F9811" s="159"/>
      <c r="G9811" s="160"/>
      <c r="H9811" s="159"/>
      <c r="I9811" s="159"/>
      <c r="K9811" s="161"/>
      <c r="S9811" s="157"/>
    </row>
    <row r="9812" spans="1:19" s="158" customFormat="1" x14ac:dyDescent="0.2">
      <c r="A9812" s="157"/>
      <c r="E9812" s="159"/>
      <c r="F9812" s="159"/>
      <c r="G9812" s="160"/>
      <c r="H9812" s="159"/>
      <c r="I9812" s="159"/>
      <c r="K9812" s="161"/>
      <c r="S9812" s="157"/>
    </row>
    <row r="9813" spans="1:19" s="158" customFormat="1" x14ac:dyDescent="0.2">
      <c r="A9813" s="157"/>
      <c r="E9813" s="159"/>
      <c r="F9813" s="159"/>
      <c r="G9813" s="160"/>
      <c r="H9813" s="159"/>
      <c r="I9813" s="159"/>
      <c r="K9813" s="161"/>
      <c r="S9813" s="157"/>
    </row>
    <row r="9814" spans="1:19" s="158" customFormat="1" x14ac:dyDescent="0.2">
      <c r="A9814" s="157"/>
      <c r="E9814" s="159"/>
      <c r="F9814" s="159"/>
      <c r="G9814" s="160"/>
      <c r="H9814" s="159"/>
      <c r="I9814" s="159"/>
      <c r="K9814" s="161"/>
      <c r="S9814" s="157"/>
    </row>
    <row r="9815" spans="1:19" s="158" customFormat="1" x14ac:dyDescent="0.2">
      <c r="A9815" s="157"/>
      <c r="E9815" s="159"/>
      <c r="F9815" s="159"/>
      <c r="G9815" s="160"/>
      <c r="H9815" s="159"/>
      <c r="I9815" s="159"/>
      <c r="K9815" s="161"/>
      <c r="S9815" s="157"/>
    </row>
    <row r="9816" spans="1:19" s="158" customFormat="1" x14ac:dyDescent="0.2">
      <c r="A9816" s="157"/>
      <c r="E9816" s="159"/>
      <c r="F9816" s="159"/>
      <c r="G9816" s="160"/>
      <c r="H9816" s="159"/>
      <c r="I9816" s="159"/>
      <c r="K9816" s="161"/>
      <c r="S9816" s="157"/>
    </row>
    <row r="9817" spans="1:19" s="158" customFormat="1" x14ac:dyDescent="0.2">
      <c r="A9817" s="157"/>
      <c r="E9817" s="159"/>
      <c r="F9817" s="159"/>
      <c r="G9817" s="160"/>
      <c r="H9817" s="159"/>
      <c r="I9817" s="159"/>
      <c r="K9817" s="161"/>
      <c r="S9817" s="157"/>
    </row>
    <row r="9818" spans="1:19" s="158" customFormat="1" x14ac:dyDescent="0.2">
      <c r="A9818" s="157"/>
      <c r="E9818" s="159"/>
      <c r="F9818" s="159"/>
      <c r="G9818" s="160"/>
      <c r="H9818" s="159"/>
      <c r="I9818" s="159"/>
      <c r="K9818" s="161"/>
      <c r="S9818" s="157"/>
    </row>
    <row r="9819" spans="1:19" s="158" customFormat="1" x14ac:dyDescent="0.2">
      <c r="A9819" s="157"/>
      <c r="E9819" s="159"/>
      <c r="F9819" s="159"/>
      <c r="G9819" s="160"/>
      <c r="H9819" s="159"/>
      <c r="I9819" s="159"/>
      <c r="K9819" s="161"/>
      <c r="S9819" s="157"/>
    </row>
    <row r="9820" spans="1:19" s="158" customFormat="1" x14ac:dyDescent="0.2">
      <c r="A9820" s="157"/>
      <c r="E9820" s="159"/>
      <c r="F9820" s="159"/>
      <c r="G9820" s="160"/>
      <c r="H9820" s="159"/>
      <c r="I9820" s="159"/>
      <c r="K9820" s="161"/>
      <c r="S9820" s="157"/>
    </row>
    <row r="9821" spans="1:19" s="158" customFormat="1" x14ac:dyDescent="0.2">
      <c r="A9821" s="157"/>
      <c r="E9821" s="159"/>
      <c r="F9821" s="159"/>
      <c r="G9821" s="160"/>
      <c r="H9821" s="159"/>
      <c r="I9821" s="159"/>
      <c r="K9821" s="161"/>
      <c r="S9821" s="157"/>
    </row>
    <row r="9822" spans="1:19" s="158" customFormat="1" x14ac:dyDescent="0.2">
      <c r="A9822" s="157"/>
      <c r="E9822" s="159"/>
      <c r="F9822" s="159"/>
      <c r="G9822" s="160"/>
      <c r="H9822" s="159"/>
      <c r="I9822" s="159"/>
      <c r="K9822" s="161"/>
      <c r="S9822" s="157"/>
    </row>
    <row r="9823" spans="1:19" s="158" customFormat="1" x14ac:dyDescent="0.2">
      <c r="A9823" s="157"/>
      <c r="E9823" s="159"/>
      <c r="F9823" s="159"/>
      <c r="G9823" s="160"/>
      <c r="H9823" s="159"/>
      <c r="I9823" s="159"/>
      <c r="K9823" s="161"/>
      <c r="S9823" s="157"/>
    </row>
    <row r="9824" spans="1:19" s="158" customFormat="1" x14ac:dyDescent="0.2">
      <c r="A9824" s="157"/>
      <c r="E9824" s="159"/>
      <c r="F9824" s="159"/>
      <c r="G9824" s="160"/>
      <c r="H9824" s="159"/>
      <c r="I9824" s="159"/>
      <c r="K9824" s="161"/>
      <c r="S9824" s="157"/>
    </row>
    <row r="9825" spans="1:19" s="158" customFormat="1" x14ac:dyDescent="0.2">
      <c r="A9825" s="157"/>
      <c r="E9825" s="159"/>
      <c r="F9825" s="159"/>
      <c r="G9825" s="160"/>
      <c r="H9825" s="159"/>
      <c r="I9825" s="159"/>
      <c r="K9825" s="161"/>
      <c r="S9825" s="157"/>
    </row>
    <row r="9826" spans="1:19" s="158" customFormat="1" x14ac:dyDescent="0.2">
      <c r="A9826" s="157"/>
      <c r="E9826" s="159"/>
      <c r="F9826" s="159"/>
      <c r="G9826" s="160"/>
      <c r="H9826" s="159"/>
      <c r="I9826" s="159"/>
      <c r="K9826" s="161"/>
      <c r="S9826" s="157"/>
    </row>
    <row r="9827" spans="1:19" s="158" customFormat="1" x14ac:dyDescent="0.2">
      <c r="A9827" s="157"/>
      <c r="E9827" s="159"/>
      <c r="F9827" s="159"/>
      <c r="G9827" s="160"/>
      <c r="H9827" s="159"/>
      <c r="I9827" s="159"/>
      <c r="K9827" s="161"/>
      <c r="S9827" s="157"/>
    </row>
    <row r="9828" spans="1:19" s="158" customFormat="1" x14ac:dyDescent="0.2">
      <c r="A9828" s="157"/>
      <c r="E9828" s="159"/>
      <c r="F9828" s="159"/>
      <c r="G9828" s="160"/>
      <c r="H9828" s="159"/>
      <c r="I9828" s="159"/>
      <c r="K9828" s="161"/>
      <c r="S9828" s="157"/>
    </row>
    <row r="9829" spans="1:19" s="158" customFormat="1" x14ac:dyDescent="0.2">
      <c r="A9829" s="157"/>
      <c r="E9829" s="159"/>
      <c r="F9829" s="159"/>
      <c r="G9829" s="160"/>
      <c r="H9829" s="159"/>
      <c r="I9829" s="159"/>
      <c r="K9829" s="161"/>
      <c r="S9829" s="157"/>
    </row>
    <row r="9830" spans="1:19" s="158" customFormat="1" x14ac:dyDescent="0.2">
      <c r="A9830" s="157"/>
      <c r="E9830" s="159"/>
      <c r="F9830" s="159"/>
      <c r="G9830" s="160"/>
      <c r="H9830" s="159"/>
      <c r="I9830" s="159"/>
      <c r="K9830" s="161"/>
      <c r="S9830" s="157"/>
    </row>
    <row r="9831" spans="1:19" s="158" customFormat="1" x14ac:dyDescent="0.2">
      <c r="A9831" s="157"/>
      <c r="E9831" s="159"/>
      <c r="F9831" s="159"/>
      <c r="G9831" s="160"/>
      <c r="H9831" s="159"/>
      <c r="I9831" s="159"/>
      <c r="K9831" s="161"/>
      <c r="S9831" s="157"/>
    </row>
    <row r="9832" spans="1:19" s="158" customFormat="1" x14ac:dyDescent="0.2">
      <c r="A9832" s="157"/>
      <c r="E9832" s="159"/>
      <c r="F9832" s="159"/>
      <c r="G9832" s="160"/>
      <c r="H9832" s="159"/>
      <c r="I9832" s="159"/>
      <c r="K9832" s="161"/>
      <c r="S9832" s="157"/>
    </row>
    <row r="9833" spans="1:19" s="158" customFormat="1" x14ac:dyDescent="0.2">
      <c r="A9833" s="157"/>
      <c r="E9833" s="159"/>
      <c r="F9833" s="159"/>
      <c r="G9833" s="160"/>
      <c r="H9833" s="159"/>
      <c r="I9833" s="159"/>
      <c r="K9833" s="161"/>
      <c r="S9833" s="157"/>
    </row>
    <row r="9834" spans="1:19" s="158" customFormat="1" x14ac:dyDescent="0.2">
      <c r="A9834" s="157"/>
      <c r="E9834" s="159"/>
      <c r="F9834" s="159"/>
      <c r="G9834" s="160"/>
      <c r="H9834" s="159"/>
      <c r="I9834" s="159"/>
      <c r="K9834" s="161"/>
      <c r="S9834" s="157"/>
    </row>
    <row r="9835" spans="1:19" s="158" customFormat="1" x14ac:dyDescent="0.2">
      <c r="A9835" s="157"/>
      <c r="E9835" s="159"/>
      <c r="F9835" s="159"/>
      <c r="G9835" s="160"/>
      <c r="H9835" s="159"/>
      <c r="I9835" s="159"/>
      <c r="K9835" s="161"/>
      <c r="S9835" s="157"/>
    </row>
    <row r="9836" spans="1:19" s="158" customFormat="1" x14ac:dyDescent="0.2">
      <c r="A9836" s="157"/>
      <c r="E9836" s="159"/>
      <c r="F9836" s="159"/>
      <c r="G9836" s="160"/>
      <c r="H9836" s="159"/>
      <c r="I9836" s="159"/>
      <c r="K9836" s="161"/>
      <c r="S9836" s="157"/>
    </row>
    <row r="9837" spans="1:19" s="158" customFormat="1" x14ac:dyDescent="0.2">
      <c r="A9837" s="157"/>
      <c r="E9837" s="159"/>
      <c r="F9837" s="159"/>
      <c r="G9837" s="160"/>
      <c r="H9837" s="159"/>
      <c r="I9837" s="159"/>
      <c r="K9837" s="161"/>
      <c r="S9837" s="157"/>
    </row>
    <row r="9838" spans="1:19" s="158" customFormat="1" x14ac:dyDescent="0.2">
      <c r="A9838" s="157"/>
      <c r="E9838" s="159"/>
      <c r="F9838" s="159"/>
      <c r="G9838" s="160"/>
      <c r="H9838" s="159"/>
      <c r="I9838" s="159"/>
      <c r="K9838" s="161"/>
      <c r="S9838" s="157"/>
    </row>
    <row r="9839" spans="1:19" s="158" customFormat="1" x14ac:dyDescent="0.2">
      <c r="A9839" s="157"/>
      <c r="E9839" s="159"/>
      <c r="F9839" s="159"/>
      <c r="G9839" s="160"/>
      <c r="H9839" s="159"/>
      <c r="I9839" s="159"/>
      <c r="K9839" s="161"/>
      <c r="S9839" s="157"/>
    </row>
    <row r="9840" spans="1:19" s="158" customFormat="1" x14ac:dyDescent="0.2">
      <c r="A9840" s="157"/>
      <c r="E9840" s="159"/>
      <c r="F9840" s="159"/>
      <c r="G9840" s="160"/>
      <c r="H9840" s="159"/>
      <c r="I9840" s="159"/>
      <c r="K9840" s="161"/>
      <c r="S9840" s="157"/>
    </row>
    <row r="9841" spans="1:19" s="158" customFormat="1" x14ac:dyDescent="0.2">
      <c r="A9841" s="157"/>
      <c r="E9841" s="159"/>
      <c r="F9841" s="159"/>
      <c r="G9841" s="160"/>
      <c r="H9841" s="159"/>
      <c r="I9841" s="159"/>
      <c r="K9841" s="161"/>
      <c r="S9841" s="157"/>
    </row>
    <row r="9842" spans="1:19" s="158" customFormat="1" x14ac:dyDescent="0.2">
      <c r="A9842" s="157"/>
      <c r="E9842" s="159"/>
      <c r="F9842" s="159"/>
      <c r="G9842" s="160"/>
      <c r="H9842" s="159"/>
      <c r="I9842" s="159"/>
      <c r="K9842" s="161"/>
      <c r="S9842" s="157"/>
    </row>
    <row r="9843" spans="1:19" s="158" customFormat="1" x14ac:dyDescent="0.2">
      <c r="A9843" s="157"/>
      <c r="E9843" s="159"/>
      <c r="F9843" s="159"/>
      <c r="G9843" s="160"/>
      <c r="H9843" s="159"/>
      <c r="I9843" s="159"/>
      <c r="K9843" s="161"/>
      <c r="S9843" s="157"/>
    </row>
    <row r="9844" spans="1:19" s="158" customFormat="1" x14ac:dyDescent="0.2">
      <c r="A9844" s="157"/>
      <c r="E9844" s="159"/>
      <c r="F9844" s="159"/>
      <c r="G9844" s="160"/>
      <c r="H9844" s="159"/>
      <c r="I9844" s="159"/>
      <c r="K9844" s="161"/>
      <c r="S9844" s="157"/>
    </row>
    <row r="9845" spans="1:19" s="158" customFormat="1" x14ac:dyDescent="0.2">
      <c r="A9845" s="157"/>
      <c r="E9845" s="159"/>
      <c r="F9845" s="159"/>
      <c r="G9845" s="160"/>
      <c r="H9845" s="159"/>
      <c r="I9845" s="159"/>
      <c r="K9845" s="161"/>
      <c r="S9845" s="157"/>
    </row>
    <row r="9846" spans="1:19" s="158" customFormat="1" x14ac:dyDescent="0.2">
      <c r="A9846" s="157"/>
      <c r="E9846" s="159"/>
      <c r="F9846" s="159"/>
      <c r="G9846" s="160"/>
      <c r="H9846" s="159"/>
      <c r="I9846" s="159"/>
      <c r="K9846" s="161"/>
      <c r="S9846" s="157"/>
    </row>
    <row r="9847" spans="1:19" s="158" customFormat="1" x14ac:dyDescent="0.2">
      <c r="A9847" s="157"/>
      <c r="E9847" s="159"/>
      <c r="F9847" s="159"/>
      <c r="G9847" s="160"/>
      <c r="H9847" s="159"/>
      <c r="I9847" s="159"/>
      <c r="K9847" s="161"/>
      <c r="S9847" s="157"/>
    </row>
    <row r="9848" spans="1:19" s="158" customFormat="1" x14ac:dyDescent="0.2">
      <c r="A9848" s="157"/>
      <c r="E9848" s="159"/>
      <c r="F9848" s="159"/>
      <c r="G9848" s="160"/>
      <c r="H9848" s="159"/>
      <c r="I9848" s="159"/>
      <c r="K9848" s="161"/>
      <c r="S9848" s="157"/>
    </row>
    <row r="9849" spans="1:19" s="158" customFormat="1" x14ac:dyDescent="0.2">
      <c r="A9849" s="157"/>
      <c r="E9849" s="159"/>
      <c r="F9849" s="159"/>
      <c r="G9849" s="160"/>
      <c r="H9849" s="159"/>
      <c r="I9849" s="159"/>
      <c r="K9849" s="161"/>
      <c r="S9849" s="157"/>
    </row>
    <row r="9850" spans="1:19" s="158" customFormat="1" x14ac:dyDescent="0.2">
      <c r="A9850" s="157"/>
      <c r="E9850" s="159"/>
      <c r="F9850" s="159"/>
      <c r="G9850" s="160"/>
      <c r="H9850" s="159"/>
      <c r="I9850" s="159"/>
      <c r="K9850" s="161"/>
      <c r="S9850" s="157"/>
    </row>
    <row r="9851" spans="1:19" s="158" customFormat="1" x14ac:dyDescent="0.2">
      <c r="A9851" s="157"/>
      <c r="E9851" s="159"/>
      <c r="F9851" s="159"/>
      <c r="G9851" s="160"/>
      <c r="H9851" s="159"/>
      <c r="I9851" s="159"/>
      <c r="K9851" s="161"/>
      <c r="S9851" s="157"/>
    </row>
    <row r="9852" spans="1:19" s="158" customFormat="1" x14ac:dyDescent="0.2">
      <c r="A9852" s="157"/>
      <c r="E9852" s="159"/>
      <c r="F9852" s="159"/>
      <c r="G9852" s="160"/>
      <c r="H9852" s="159"/>
      <c r="I9852" s="159"/>
      <c r="K9852" s="161"/>
      <c r="S9852" s="157"/>
    </row>
    <row r="9853" spans="1:19" s="158" customFormat="1" x14ac:dyDescent="0.2">
      <c r="A9853" s="157"/>
      <c r="E9853" s="159"/>
      <c r="F9853" s="159"/>
      <c r="G9853" s="160"/>
      <c r="H9853" s="159"/>
      <c r="I9853" s="159"/>
      <c r="K9853" s="161"/>
      <c r="S9853" s="157"/>
    </row>
    <row r="9854" spans="1:19" s="158" customFormat="1" x14ac:dyDescent="0.2">
      <c r="A9854" s="157"/>
      <c r="E9854" s="159"/>
      <c r="F9854" s="159"/>
      <c r="G9854" s="160"/>
      <c r="H9854" s="159"/>
      <c r="I9854" s="159"/>
      <c r="K9854" s="161"/>
      <c r="S9854" s="157"/>
    </row>
    <row r="9855" spans="1:19" s="158" customFormat="1" x14ac:dyDescent="0.2">
      <c r="A9855" s="157"/>
      <c r="E9855" s="159"/>
      <c r="F9855" s="159"/>
      <c r="G9855" s="160"/>
      <c r="H9855" s="159"/>
      <c r="I9855" s="159"/>
      <c r="K9855" s="161"/>
      <c r="S9855" s="157"/>
    </row>
    <row r="9856" spans="1:19" s="158" customFormat="1" x14ac:dyDescent="0.2">
      <c r="A9856" s="157"/>
      <c r="E9856" s="159"/>
      <c r="F9856" s="159"/>
      <c r="G9856" s="160"/>
      <c r="H9856" s="159"/>
      <c r="I9856" s="159"/>
      <c r="K9856" s="161"/>
      <c r="S9856" s="157"/>
    </row>
    <row r="9857" spans="1:19" s="158" customFormat="1" x14ac:dyDescent="0.2">
      <c r="A9857" s="157"/>
      <c r="E9857" s="159"/>
      <c r="F9857" s="159"/>
      <c r="G9857" s="160"/>
      <c r="H9857" s="159"/>
      <c r="I9857" s="159"/>
      <c r="K9857" s="161"/>
      <c r="S9857" s="157"/>
    </row>
    <row r="9858" spans="1:19" s="158" customFormat="1" x14ac:dyDescent="0.2">
      <c r="A9858" s="157"/>
      <c r="E9858" s="159"/>
      <c r="F9858" s="159"/>
      <c r="G9858" s="160"/>
      <c r="H9858" s="159"/>
      <c r="I9858" s="159"/>
      <c r="K9858" s="161"/>
      <c r="S9858" s="157"/>
    </row>
    <row r="9859" spans="1:19" s="158" customFormat="1" x14ac:dyDescent="0.2">
      <c r="A9859" s="157"/>
      <c r="E9859" s="159"/>
      <c r="F9859" s="159"/>
      <c r="G9859" s="160"/>
      <c r="H9859" s="159"/>
      <c r="I9859" s="159"/>
      <c r="K9859" s="161"/>
      <c r="S9859" s="157"/>
    </row>
    <row r="9860" spans="1:19" s="158" customFormat="1" x14ac:dyDescent="0.2">
      <c r="A9860" s="157"/>
      <c r="E9860" s="159"/>
      <c r="F9860" s="159"/>
      <c r="G9860" s="160"/>
      <c r="H9860" s="159"/>
      <c r="I9860" s="159"/>
      <c r="K9860" s="161"/>
      <c r="S9860" s="157"/>
    </row>
    <row r="9861" spans="1:19" s="158" customFormat="1" x14ac:dyDescent="0.2">
      <c r="A9861" s="157"/>
      <c r="E9861" s="159"/>
      <c r="F9861" s="159"/>
      <c r="G9861" s="160"/>
      <c r="H9861" s="159"/>
      <c r="I9861" s="159"/>
      <c r="K9861" s="161"/>
      <c r="S9861" s="157"/>
    </row>
    <row r="9862" spans="1:19" s="158" customFormat="1" x14ac:dyDescent="0.2">
      <c r="A9862" s="157"/>
      <c r="E9862" s="159"/>
      <c r="F9862" s="159"/>
      <c r="G9862" s="160"/>
      <c r="H9862" s="159"/>
      <c r="I9862" s="159"/>
      <c r="K9862" s="161"/>
      <c r="S9862" s="157"/>
    </row>
    <row r="9863" spans="1:19" s="158" customFormat="1" x14ac:dyDescent="0.2">
      <c r="A9863" s="157"/>
      <c r="E9863" s="159"/>
      <c r="F9863" s="159"/>
      <c r="G9863" s="160"/>
      <c r="H9863" s="159"/>
      <c r="I9863" s="159"/>
      <c r="K9863" s="161"/>
      <c r="S9863" s="157"/>
    </row>
    <row r="9864" spans="1:19" s="158" customFormat="1" x14ac:dyDescent="0.2">
      <c r="A9864" s="157"/>
      <c r="E9864" s="159"/>
      <c r="F9864" s="159"/>
      <c r="G9864" s="160"/>
      <c r="H9864" s="159"/>
      <c r="I9864" s="159"/>
      <c r="K9864" s="161"/>
      <c r="S9864" s="157"/>
    </row>
    <row r="9865" spans="1:19" s="158" customFormat="1" x14ac:dyDescent="0.2">
      <c r="A9865" s="157"/>
      <c r="E9865" s="159"/>
      <c r="F9865" s="159"/>
      <c r="G9865" s="160"/>
      <c r="H9865" s="159"/>
      <c r="I9865" s="159"/>
      <c r="K9865" s="161"/>
      <c r="S9865" s="157"/>
    </row>
    <row r="9866" spans="1:19" s="158" customFormat="1" x14ac:dyDescent="0.2">
      <c r="A9866" s="157"/>
      <c r="E9866" s="159"/>
      <c r="F9866" s="159"/>
      <c r="G9866" s="160"/>
      <c r="H9866" s="159"/>
      <c r="I9866" s="159"/>
      <c r="K9866" s="161"/>
      <c r="S9866" s="157"/>
    </row>
    <row r="9867" spans="1:19" s="158" customFormat="1" x14ac:dyDescent="0.2">
      <c r="A9867" s="157"/>
      <c r="E9867" s="159"/>
      <c r="F9867" s="159"/>
      <c r="G9867" s="160"/>
      <c r="H9867" s="159"/>
      <c r="I9867" s="159"/>
      <c r="K9867" s="161"/>
      <c r="S9867" s="157"/>
    </row>
    <row r="9868" spans="1:19" s="158" customFormat="1" x14ac:dyDescent="0.2">
      <c r="A9868" s="157"/>
      <c r="E9868" s="159"/>
      <c r="F9868" s="159"/>
      <c r="G9868" s="160"/>
      <c r="H9868" s="159"/>
      <c r="I9868" s="159"/>
      <c r="K9868" s="161"/>
      <c r="S9868" s="157"/>
    </row>
    <row r="9869" spans="1:19" s="158" customFormat="1" x14ac:dyDescent="0.2">
      <c r="A9869" s="157"/>
      <c r="E9869" s="159"/>
      <c r="F9869" s="159"/>
      <c r="G9869" s="160"/>
      <c r="H9869" s="159"/>
      <c r="I9869" s="159"/>
      <c r="K9869" s="161"/>
      <c r="S9869" s="157"/>
    </row>
    <row r="9870" spans="1:19" s="158" customFormat="1" x14ac:dyDescent="0.2">
      <c r="A9870" s="157"/>
      <c r="E9870" s="159"/>
      <c r="F9870" s="159"/>
      <c r="G9870" s="160"/>
      <c r="H9870" s="159"/>
      <c r="I9870" s="159"/>
      <c r="K9870" s="161"/>
      <c r="S9870" s="157"/>
    </row>
    <row r="9871" spans="1:19" s="158" customFormat="1" x14ac:dyDescent="0.2">
      <c r="A9871" s="157"/>
      <c r="E9871" s="159"/>
      <c r="F9871" s="159"/>
      <c r="G9871" s="160"/>
      <c r="H9871" s="159"/>
      <c r="I9871" s="159"/>
      <c r="K9871" s="161"/>
      <c r="S9871" s="157"/>
    </row>
    <row r="9872" spans="1:19" s="158" customFormat="1" x14ac:dyDescent="0.2">
      <c r="A9872" s="157"/>
      <c r="E9872" s="159"/>
      <c r="F9872" s="159"/>
      <c r="G9872" s="160"/>
      <c r="H9872" s="159"/>
      <c r="I9872" s="159"/>
      <c r="K9872" s="161"/>
      <c r="S9872" s="157"/>
    </row>
    <row r="9873" spans="1:19" s="158" customFormat="1" x14ac:dyDescent="0.2">
      <c r="A9873" s="157"/>
      <c r="E9873" s="159"/>
      <c r="F9873" s="159"/>
      <c r="G9873" s="160"/>
      <c r="H9873" s="159"/>
      <c r="I9873" s="159"/>
      <c r="K9873" s="161"/>
      <c r="S9873" s="157"/>
    </row>
    <row r="9874" spans="1:19" s="158" customFormat="1" x14ac:dyDescent="0.2">
      <c r="A9874" s="157"/>
      <c r="E9874" s="159"/>
      <c r="F9874" s="159"/>
      <c r="G9874" s="160"/>
      <c r="H9874" s="159"/>
      <c r="I9874" s="159"/>
      <c r="K9874" s="161"/>
      <c r="S9874" s="157"/>
    </row>
    <row r="9875" spans="1:19" s="158" customFormat="1" x14ac:dyDescent="0.2">
      <c r="A9875" s="157"/>
      <c r="E9875" s="159"/>
      <c r="F9875" s="159"/>
      <c r="G9875" s="160"/>
      <c r="H9875" s="159"/>
      <c r="I9875" s="159"/>
      <c r="K9875" s="161"/>
      <c r="S9875" s="157"/>
    </row>
    <row r="9876" spans="1:19" s="158" customFormat="1" x14ac:dyDescent="0.2">
      <c r="A9876" s="157"/>
      <c r="E9876" s="159"/>
      <c r="F9876" s="159"/>
      <c r="G9876" s="160"/>
      <c r="H9876" s="159"/>
      <c r="I9876" s="159"/>
      <c r="K9876" s="161"/>
      <c r="S9876" s="157"/>
    </row>
    <row r="9877" spans="1:19" s="158" customFormat="1" x14ac:dyDescent="0.2">
      <c r="A9877" s="157"/>
      <c r="E9877" s="159"/>
      <c r="F9877" s="159"/>
      <c r="G9877" s="160"/>
      <c r="H9877" s="159"/>
      <c r="I9877" s="159"/>
      <c r="K9877" s="161"/>
      <c r="S9877" s="157"/>
    </row>
    <row r="9878" spans="1:19" s="158" customFormat="1" x14ac:dyDescent="0.2">
      <c r="A9878" s="157"/>
      <c r="E9878" s="159"/>
      <c r="F9878" s="159"/>
      <c r="G9878" s="160"/>
      <c r="H9878" s="159"/>
      <c r="I9878" s="159"/>
      <c r="K9878" s="161"/>
      <c r="S9878" s="157"/>
    </row>
    <row r="9879" spans="1:19" s="158" customFormat="1" x14ac:dyDescent="0.2">
      <c r="A9879" s="157"/>
      <c r="E9879" s="159"/>
      <c r="F9879" s="159"/>
      <c r="G9879" s="160"/>
      <c r="H9879" s="159"/>
      <c r="I9879" s="159"/>
      <c r="K9879" s="161"/>
      <c r="S9879" s="157"/>
    </row>
    <row r="9880" spans="1:19" s="158" customFormat="1" x14ac:dyDescent="0.2">
      <c r="A9880" s="157"/>
      <c r="E9880" s="159"/>
      <c r="F9880" s="159"/>
      <c r="G9880" s="160"/>
      <c r="H9880" s="159"/>
      <c r="I9880" s="159"/>
      <c r="K9880" s="161"/>
      <c r="S9880" s="157"/>
    </row>
    <row r="9881" spans="1:19" s="158" customFormat="1" x14ac:dyDescent="0.2">
      <c r="A9881" s="157"/>
      <c r="E9881" s="159"/>
      <c r="F9881" s="159"/>
      <c r="G9881" s="160"/>
      <c r="H9881" s="159"/>
      <c r="I9881" s="159"/>
      <c r="K9881" s="161"/>
      <c r="S9881" s="157"/>
    </row>
    <row r="9882" spans="1:19" s="158" customFormat="1" x14ac:dyDescent="0.2">
      <c r="A9882" s="157"/>
      <c r="E9882" s="159"/>
      <c r="F9882" s="159"/>
      <c r="G9882" s="160"/>
      <c r="H9882" s="159"/>
      <c r="I9882" s="159"/>
      <c r="K9882" s="161"/>
      <c r="S9882" s="157"/>
    </row>
    <row r="9883" spans="1:19" s="158" customFormat="1" x14ac:dyDescent="0.2">
      <c r="A9883" s="157"/>
      <c r="E9883" s="159"/>
      <c r="F9883" s="159"/>
      <c r="G9883" s="160"/>
      <c r="H9883" s="159"/>
      <c r="I9883" s="159"/>
      <c r="K9883" s="161"/>
      <c r="S9883" s="157"/>
    </row>
    <row r="9884" spans="1:19" s="158" customFormat="1" x14ac:dyDescent="0.2">
      <c r="A9884" s="157"/>
      <c r="E9884" s="159"/>
      <c r="F9884" s="159"/>
      <c r="G9884" s="160"/>
      <c r="H9884" s="159"/>
      <c r="I9884" s="159"/>
      <c r="K9884" s="161"/>
      <c r="S9884" s="157"/>
    </row>
    <row r="9885" spans="1:19" s="158" customFormat="1" x14ac:dyDescent="0.2">
      <c r="A9885" s="157"/>
      <c r="E9885" s="159"/>
      <c r="F9885" s="159"/>
      <c r="G9885" s="160"/>
      <c r="H9885" s="159"/>
      <c r="I9885" s="159"/>
      <c r="K9885" s="161"/>
      <c r="S9885" s="157"/>
    </row>
    <row r="9886" spans="1:19" s="158" customFormat="1" x14ac:dyDescent="0.2">
      <c r="A9886" s="157"/>
      <c r="E9886" s="159"/>
      <c r="F9886" s="159"/>
      <c r="G9886" s="160"/>
      <c r="H9886" s="159"/>
      <c r="I9886" s="159"/>
      <c r="K9886" s="161"/>
      <c r="S9886" s="157"/>
    </row>
    <row r="9887" spans="1:19" s="158" customFormat="1" x14ac:dyDescent="0.2">
      <c r="A9887" s="157"/>
      <c r="E9887" s="159"/>
      <c r="F9887" s="159"/>
      <c r="G9887" s="160"/>
      <c r="H9887" s="159"/>
      <c r="I9887" s="159"/>
      <c r="K9887" s="161"/>
      <c r="S9887" s="157"/>
    </row>
    <row r="9888" spans="1:19" s="158" customFormat="1" x14ac:dyDescent="0.2">
      <c r="A9888" s="157"/>
      <c r="E9888" s="159"/>
      <c r="F9888" s="159"/>
      <c r="G9888" s="160"/>
      <c r="H9888" s="159"/>
      <c r="I9888" s="159"/>
      <c r="K9888" s="161"/>
      <c r="S9888" s="157"/>
    </row>
    <row r="9889" spans="1:19" s="158" customFormat="1" x14ac:dyDescent="0.2">
      <c r="A9889" s="157"/>
      <c r="E9889" s="159"/>
      <c r="F9889" s="159"/>
      <c r="G9889" s="160"/>
      <c r="H9889" s="159"/>
      <c r="I9889" s="159"/>
      <c r="K9889" s="161"/>
      <c r="S9889" s="157"/>
    </row>
    <row r="9890" spans="1:19" s="158" customFormat="1" x14ac:dyDescent="0.2">
      <c r="A9890" s="157"/>
      <c r="E9890" s="159"/>
      <c r="F9890" s="159"/>
      <c r="G9890" s="160"/>
      <c r="H9890" s="159"/>
      <c r="I9890" s="159"/>
      <c r="K9890" s="161"/>
      <c r="S9890" s="157"/>
    </row>
    <row r="9891" spans="1:19" s="158" customFormat="1" x14ac:dyDescent="0.2">
      <c r="A9891" s="157"/>
      <c r="E9891" s="159"/>
      <c r="F9891" s="159"/>
      <c r="G9891" s="160"/>
      <c r="H9891" s="159"/>
      <c r="I9891" s="159"/>
      <c r="K9891" s="161"/>
      <c r="S9891" s="157"/>
    </row>
    <row r="9892" spans="1:19" s="158" customFormat="1" x14ac:dyDescent="0.2">
      <c r="A9892" s="157"/>
      <c r="E9892" s="159"/>
      <c r="F9892" s="159"/>
      <c r="G9892" s="160"/>
      <c r="H9892" s="159"/>
      <c r="I9892" s="159"/>
      <c r="K9892" s="161"/>
      <c r="S9892" s="157"/>
    </row>
    <row r="9893" spans="1:19" s="158" customFormat="1" x14ac:dyDescent="0.2">
      <c r="A9893" s="157"/>
      <c r="E9893" s="159"/>
      <c r="F9893" s="159"/>
      <c r="G9893" s="160"/>
      <c r="H9893" s="159"/>
      <c r="I9893" s="159"/>
      <c r="K9893" s="161"/>
      <c r="S9893" s="157"/>
    </row>
    <row r="9894" spans="1:19" s="158" customFormat="1" x14ac:dyDescent="0.2">
      <c r="A9894" s="157"/>
      <c r="E9894" s="159"/>
      <c r="F9894" s="159"/>
      <c r="G9894" s="160"/>
      <c r="H9894" s="159"/>
      <c r="I9894" s="159"/>
      <c r="K9894" s="161"/>
      <c r="S9894" s="157"/>
    </row>
    <row r="9895" spans="1:19" s="158" customFormat="1" x14ac:dyDescent="0.2">
      <c r="A9895" s="157"/>
      <c r="E9895" s="159"/>
      <c r="F9895" s="159"/>
      <c r="G9895" s="160"/>
      <c r="H9895" s="159"/>
      <c r="I9895" s="159"/>
      <c r="K9895" s="161"/>
      <c r="S9895" s="157"/>
    </row>
    <row r="9896" spans="1:19" s="158" customFormat="1" x14ac:dyDescent="0.2">
      <c r="A9896" s="157"/>
      <c r="E9896" s="159"/>
      <c r="F9896" s="159"/>
      <c r="G9896" s="160"/>
      <c r="H9896" s="159"/>
      <c r="I9896" s="159"/>
      <c r="K9896" s="161"/>
      <c r="S9896" s="157"/>
    </row>
    <row r="9897" spans="1:19" s="158" customFormat="1" x14ac:dyDescent="0.2">
      <c r="A9897" s="157"/>
      <c r="E9897" s="159"/>
      <c r="F9897" s="159"/>
      <c r="G9897" s="160"/>
      <c r="H9897" s="159"/>
      <c r="I9897" s="159"/>
      <c r="K9897" s="161"/>
      <c r="S9897" s="157"/>
    </row>
    <row r="9898" spans="1:19" s="158" customFormat="1" x14ac:dyDescent="0.2">
      <c r="A9898" s="157"/>
      <c r="E9898" s="159"/>
      <c r="F9898" s="159"/>
      <c r="G9898" s="160"/>
      <c r="H9898" s="159"/>
      <c r="I9898" s="159"/>
      <c r="K9898" s="161"/>
      <c r="S9898" s="157"/>
    </row>
    <row r="9899" spans="1:19" s="158" customFormat="1" x14ac:dyDescent="0.2">
      <c r="A9899" s="157"/>
      <c r="E9899" s="159"/>
      <c r="F9899" s="159"/>
      <c r="G9899" s="160"/>
      <c r="H9899" s="159"/>
      <c r="I9899" s="159"/>
      <c r="K9899" s="161"/>
      <c r="S9899" s="157"/>
    </row>
    <row r="9900" spans="1:19" s="158" customFormat="1" x14ac:dyDescent="0.2">
      <c r="A9900" s="157"/>
      <c r="E9900" s="159"/>
      <c r="F9900" s="159"/>
      <c r="G9900" s="160"/>
      <c r="H9900" s="159"/>
      <c r="I9900" s="159"/>
      <c r="K9900" s="161"/>
      <c r="S9900" s="157"/>
    </row>
    <row r="9901" spans="1:19" s="158" customFormat="1" x14ac:dyDescent="0.2">
      <c r="A9901" s="157"/>
      <c r="E9901" s="159"/>
      <c r="F9901" s="159"/>
      <c r="G9901" s="160"/>
      <c r="H9901" s="159"/>
      <c r="I9901" s="159"/>
      <c r="K9901" s="161"/>
      <c r="S9901" s="157"/>
    </row>
    <row r="9902" spans="1:19" s="158" customFormat="1" x14ac:dyDescent="0.2">
      <c r="A9902" s="157"/>
      <c r="E9902" s="159"/>
      <c r="F9902" s="159"/>
      <c r="G9902" s="160"/>
      <c r="H9902" s="159"/>
      <c r="I9902" s="159"/>
      <c r="K9902" s="161"/>
      <c r="S9902" s="157"/>
    </row>
    <row r="9903" spans="1:19" s="158" customFormat="1" x14ac:dyDescent="0.2">
      <c r="A9903" s="157"/>
      <c r="E9903" s="159"/>
      <c r="F9903" s="159"/>
      <c r="G9903" s="160"/>
      <c r="H9903" s="159"/>
      <c r="I9903" s="159"/>
      <c r="K9903" s="161"/>
      <c r="S9903" s="157"/>
    </row>
    <row r="9904" spans="1:19" s="158" customFormat="1" x14ac:dyDescent="0.2">
      <c r="A9904" s="157"/>
      <c r="E9904" s="159"/>
      <c r="F9904" s="159"/>
      <c r="G9904" s="160"/>
      <c r="H9904" s="159"/>
      <c r="I9904" s="159"/>
      <c r="K9904" s="161"/>
      <c r="S9904" s="157"/>
    </row>
    <row r="9905" spans="1:19" s="158" customFormat="1" x14ac:dyDescent="0.2">
      <c r="A9905" s="157"/>
      <c r="E9905" s="159"/>
      <c r="F9905" s="159"/>
      <c r="G9905" s="160"/>
      <c r="H9905" s="159"/>
      <c r="I9905" s="159"/>
      <c r="K9905" s="161"/>
      <c r="S9905" s="157"/>
    </row>
    <row r="9906" spans="1:19" s="158" customFormat="1" x14ac:dyDescent="0.2">
      <c r="A9906" s="157"/>
      <c r="E9906" s="159"/>
      <c r="F9906" s="159"/>
      <c r="G9906" s="160"/>
      <c r="H9906" s="159"/>
      <c r="I9906" s="159"/>
      <c r="K9906" s="161"/>
      <c r="S9906" s="157"/>
    </row>
    <row r="9907" spans="1:19" s="158" customFormat="1" x14ac:dyDescent="0.2">
      <c r="A9907" s="157"/>
      <c r="E9907" s="159"/>
      <c r="F9907" s="159"/>
      <c r="G9907" s="160"/>
      <c r="H9907" s="159"/>
      <c r="I9907" s="159"/>
      <c r="K9907" s="161"/>
      <c r="S9907" s="157"/>
    </row>
    <row r="9908" spans="1:19" s="158" customFormat="1" x14ac:dyDescent="0.2">
      <c r="A9908" s="157"/>
      <c r="E9908" s="159"/>
      <c r="F9908" s="159"/>
      <c r="G9908" s="160"/>
      <c r="H9908" s="159"/>
      <c r="I9908" s="159"/>
      <c r="K9908" s="161"/>
      <c r="S9908" s="157"/>
    </row>
    <row r="9909" spans="1:19" s="158" customFormat="1" x14ac:dyDescent="0.2">
      <c r="A9909" s="157"/>
      <c r="E9909" s="159"/>
      <c r="F9909" s="159"/>
      <c r="G9909" s="160"/>
      <c r="H9909" s="159"/>
      <c r="I9909" s="159"/>
      <c r="K9909" s="161"/>
      <c r="S9909" s="157"/>
    </row>
    <row r="9910" spans="1:19" s="158" customFormat="1" x14ac:dyDescent="0.2">
      <c r="A9910" s="157"/>
      <c r="E9910" s="159"/>
      <c r="F9910" s="159"/>
      <c r="G9910" s="160"/>
      <c r="H9910" s="159"/>
      <c r="I9910" s="159"/>
      <c r="K9910" s="161"/>
      <c r="S9910" s="157"/>
    </row>
    <row r="9911" spans="1:19" s="158" customFormat="1" x14ac:dyDescent="0.2">
      <c r="A9911" s="157"/>
      <c r="E9911" s="159"/>
      <c r="F9911" s="159"/>
      <c r="G9911" s="160"/>
      <c r="H9911" s="159"/>
      <c r="I9911" s="159"/>
      <c r="K9911" s="161"/>
      <c r="S9911" s="157"/>
    </row>
    <row r="9912" spans="1:19" s="158" customFormat="1" x14ac:dyDescent="0.2">
      <c r="A9912" s="157"/>
      <c r="E9912" s="159"/>
      <c r="F9912" s="159"/>
      <c r="G9912" s="160"/>
      <c r="H9912" s="159"/>
      <c r="I9912" s="159"/>
      <c r="K9912" s="161"/>
      <c r="S9912" s="157"/>
    </row>
    <row r="9913" spans="1:19" s="158" customFormat="1" x14ac:dyDescent="0.2">
      <c r="A9913" s="157"/>
      <c r="E9913" s="159"/>
      <c r="F9913" s="159"/>
      <c r="G9913" s="160"/>
      <c r="H9913" s="159"/>
      <c r="I9913" s="159"/>
      <c r="K9913" s="161"/>
      <c r="S9913" s="157"/>
    </row>
    <row r="9914" spans="1:19" s="158" customFormat="1" x14ac:dyDescent="0.2">
      <c r="A9914" s="157"/>
      <c r="E9914" s="159"/>
      <c r="F9914" s="159"/>
      <c r="G9914" s="160"/>
      <c r="H9914" s="159"/>
      <c r="I9914" s="159"/>
      <c r="K9914" s="161"/>
      <c r="S9914" s="157"/>
    </row>
    <row r="9915" spans="1:19" s="158" customFormat="1" x14ac:dyDescent="0.2">
      <c r="A9915" s="157"/>
      <c r="E9915" s="159"/>
      <c r="F9915" s="159"/>
      <c r="G9915" s="160"/>
      <c r="H9915" s="159"/>
      <c r="I9915" s="159"/>
      <c r="K9915" s="161"/>
      <c r="S9915" s="157"/>
    </row>
    <row r="9916" spans="1:19" s="158" customFormat="1" x14ac:dyDescent="0.2">
      <c r="A9916" s="157"/>
      <c r="E9916" s="159"/>
      <c r="F9916" s="159"/>
      <c r="G9916" s="160"/>
      <c r="H9916" s="159"/>
      <c r="I9916" s="159"/>
      <c r="K9916" s="161"/>
      <c r="S9916" s="157"/>
    </row>
    <row r="9917" spans="1:19" s="158" customFormat="1" x14ac:dyDescent="0.2">
      <c r="A9917" s="157"/>
      <c r="E9917" s="159"/>
      <c r="F9917" s="159"/>
      <c r="G9917" s="160"/>
      <c r="H9917" s="159"/>
      <c r="I9917" s="159"/>
      <c r="K9917" s="161"/>
      <c r="S9917" s="157"/>
    </row>
    <row r="9918" spans="1:19" s="158" customFormat="1" x14ac:dyDescent="0.2">
      <c r="A9918" s="157"/>
      <c r="E9918" s="159"/>
      <c r="F9918" s="159"/>
      <c r="G9918" s="160"/>
      <c r="H9918" s="159"/>
      <c r="I9918" s="159"/>
      <c r="K9918" s="161"/>
      <c r="S9918" s="157"/>
    </row>
    <row r="9919" spans="1:19" s="158" customFormat="1" x14ac:dyDescent="0.2">
      <c r="A9919" s="157"/>
      <c r="E9919" s="159"/>
      <c r="F9919" s="159"/>
      <c r="G9919" s="160"/>
      <c r="H9919" s="159"/>
      <c r="I9919" s="159"/>
      <c r="K9919" s="161"/>
      <c r="S9919" s="157"/>
    </row>
    <row r="9920" spans="1:19" s="158" customFormat="1" x14ac:dyDescent="0.2">
      <c r="A9920" s="157"/>
      <c r="E9920" s="159"/>
      <c r="F9920" s="159"/>
      <c r="G9920" s="160"/>
      <c r="H9920" s="159"/>
      <c r="I9920" s="159"/>
      <c r="K9920" s="161"/>
      <c r="S9920" s="157"/>
    </row>
    <row r="9921" spans="1:19" s="158" customFormat="1" x14ac:dyDescent="0.2">
      <c r="A9921" s="157"/>
      <c r="E9921" s="159"/>
      <c r="F9921" s="159"/>
      <c r="G9921" s="160"/>
      <c r="H9921" s="159"/>
      <c r="I9921" s="159"/>
      <c r="K9921" s="161"/>
      <c r="S9921" s="157"/>
    </row>
    <row r="9922" spans="1:19" s="158" customFormat="1" x14ac:dyDescent="0.2">
      <c r="A9922" s="157"/>
      <c r="E9922" s="159"/>
      <c r="F9922" s="159"/>
      <c r="G9922" s="160"/>
      <c r="H9922" s="159"/>
      <c r="I9922" s="159"/>
      <c r="K9922" s="161"/>
      <c r="S9922" s="157"/>
    </row>
    <row r="9923" spans="1:19" s="158" customFormat="1" x14ac:dyDescent="0.2">
      <c r="A9923" s="157"/>
      <c r="E9923" s="159"/>
      <c r="F9923" s="159"/>
      <c r="G9923" s="160"/>
      <c r="H9923" s="159"/>
      <c r="I9923" s="159"/>
      <c r="K9923" s="161"/>
      <c r="S9923" s="157"/>
    </row>
    <row r="9924" spans="1:19" s="158" customFormat="1" x14ac:dyDescent="0.2">
      <c r="A9924" s="157"/>
      <c r="E9924" s="159"/>
      <c r="F9924" s="159"/>
      <c r="G9924" s="160"/>
      <c r="H9924" s="159"/>
      <c r="I9924" s="159"/>
      <c r="K9924" s="161"/>
      <c r="S9924" s="157"/>
    </row>
    <row r="9925" spans="1:19" s="158" customFormat="1" x14ac:dyDescent="0.2">
      <c r="A9925" s="157"/>
      <c r="E9925" s="159"/>
      <c r="F9925" s="159"/>
      <c r="G9925" s="160"/>
      <c r="H9925" s="159"/>
      <c r="I9925" s="159"/>
      <c r="K9925" s="161"/>
      <c r="S9925" s="157"/>
    </row>
    <row r="9926" spans="1:19" s="158" customFormat="1" x14ac:dyDescent="0.2">
      <c r="A9926" s="157"/>
      <c r="E9926" s="159"/>
      <c r="F9926" s="159"/>
      <c r="G9926" s="160"/>
      <c r="H9926" s="159"/>
      <c r="I9926" s="159"/>
      <c r="K9926" s="161"/>
      <c r="S9926" s="157"/>
    </row>
    <row r="9927" spans="1:19" s="158" customFormat="1" x14ac:dyDescent="0.2">
      <c r="A9927" s="157"/>
      <c r="E9927" s="159"/>
      <c r="F9927" s="159"/>
      <c r="G9927" s="160"/>
      <c r="H9927" s="159"/>
      <c r="I9927" s="159"/>
      <c r="K9927" s="161"/>
      <c r="S9927" s="157"/>
    </row>
    <row r="9928" spans="1:19" s="158" customFormat="1" x14ac:dyDescent="0.2">
      <c r="A9928" s="157"/>
      <c r="E9928" s="159"/>
      <c r="F9928" s="159"/>
      <c r="G9928" s="160"/>
      <c r="H9928" s="159"/>
      <c r="I9928" s="159"/>
      <c r="K9928" s="161"/>
      <c r="S9928" s="157"/>
    </row>
    <row r="9929" spans="1:19" s="158" customFormat="1" x14ac:dyDescent="0.2">
      <c r="A9929" s="157"/>
      <c r="E9929" s="159"/>
      <c r="F9929" s="159"/>
      <c r="G9929" s="160"/>
      <c r="H9929" s="159"/>
      <c r="I9929" s="159"/>
      <c r="K9929" s="161"/>
      <c r="S9929" s="157"/>
    </row>
    <row r="9930" spans="1:19" s="158" customFormat="1" x14ac:dyDescent="0.2">
      <c r="A9930" s="157"/>
      <c r="E9930" s="159"/>
      <c r="F9930" s="159"/>
      <c r="G9930" s="160"/>
      <c r="H9930" s="159"/>
      <c r="I9930" s="159"/>
      <c r="K9930" s="161"/>
      <c r="S9930" s="157"/>
    </row>
    <row r="9931" spans="1:19" s="158" customFormat="1" x14ac:dyDescent="0.2">
      <c r="A9931" s="157"/>
      <c r="E9931" s="159"/>
      <c r="F9931" s="159"/>
      <c r="G9931" s="160"/>
      <c r="H9931" s="159"/>
      <c r="I9931" s="159"/>
      <c r="K9931" s="161"/>
      <c r="S9931" s="157"/>
    </row>
    <row r="9932" spans="1:19" s="158" customFormat="1" x14ac:dyDescent="0.2">
      <c r="A9932" s="157"/>
      <c r="E9932" s="159"/>
      <c r="F9932" s="159"/>
      <c r="G9932" s="160"/>
      <c r="H9932" s="159"/>
      <c r="I9932" s="159"/>
      <c r="K9932" s="161"/>
      <c r="S9932" s="157"/>
    </row>
    <row r="9933" spans="1:19" s="158" customFormat="1" x14ac:dyDescent="0.2">
      <c r="A9933" s="157"/>
      <c r="E9933" s="159"/>
      <c r="F9933" s="159"/>
      <c r="G9933" s="160"/>
      <c r="H9933" s="159"/>
      <c r="I9933" s="159"/>
      <c r="K9933" s="161"/>
      <c r="S9933" s="157"/>
    </row>
    <row r="9934" spans="1:19" s="158" customFormat="1" x14ac:dyDescent="0.2">
      <c r="A9934" s="157"/>
      <c r="E9934" s="159"/>
      <c r="F9934" s="159"/>
      <c r="G9934" s="160"/>
      <c r="H9934" s="159"/>
      <c r="I9934" s="159"/>
      <c r="K9934" s="161"/>
      <c r="S9934" s="157"/>
    </row>
    <row r="9935" spans="1:19" s="158" customFormat="1" x14ac:dyDescent="0.2">
      <c r="A9935" s="157"/>
      <c r="E9935" s="159"/>
      <c r="F9935" s="159"/>
      <c r="G9935" s="160"/>
      <c r="H9935" s="159"/>
      <c r="I9935" s="159"/>
      <c r="K9935" s="161"/>
      <c r="S9935" s="157"/>
    </row>
    <row r="9936" spans="1:19" s="158" customFormat="1" x14ac:dyDescent="0.2">
      <c r="A9936" s="157"/>
      <c r="E9936" s="159"/>
      <c r="F9936" s="159"/>
      <c r="G9936" s="160"/>
      <c r="H9936" s="159"/>
      <c r="I9936" s="159"/>
      <c r="K9936" s="161"/>
      <c r="S9936" s="157"/>
    </row>
    <row r="9937" spans="1:19" s="158" customFormat="1" x14ac:dyDescent="0.2">
      <c r="A9937" s="157"/>
      <c r="E9937" s="159"/>
      <c r="F9937" s="159"/>
      <c r="G9937" s="160"/>
      <c r="H9937" s="159"/>
      <c r="I9937" s="159"/>
      <c r="K9937" s="161"/>
      <c r="S9937" s="157"/>
    </row>
    <row r="9938" spans="1:19" s="158" customFormat="1" x14ac:dyDescent="0.2">
      <c r="A9938" s="157"/>
      <c r="E9938" s="159"/>
      <c r="F9938" s="159"/>
      <c r="G9938" s="160"/>
      <c r="H9938" s="159"/>
      <c r="I9938" s="159"/>
      <c r="K9938" s="161"/>
      <c r="S9938" s="157"/>
    </row>
    <row r="9939" spans="1:19" s="158" customFormat="1" x14ac:dyDescent="0.2">
      <c r="A9939" s="157"/>
      <c r="E9939" s="159"/>
      <c r="F9939" s="159"/>
      <c r="G9939" s="160"/>
      <c r="H9939" s="159"/>
      <c r="I9939" s="159"/>
      <c r="K9939" s="161"/>
      <c r="S9939" s="157"/>
    </row>
    <row r="9940" spans="1:19" s="158" customFormat="1" x14ac:dyDescent="0.2">
      <c r="A9940" s="157"/>
      <c r="E9940" s="159"/>
      <c r="F9940" s="159"/>
      <c r="G9940" s="160"/>
      <c r="H9940" s="159"/>
      <c r="I9940" s="159"/>
      <c r="K9940" s="161"/>
      <c r="S9940" s="157"/>
    </row>
    <row r="9941" spans="1:19" s="158" customFormat="1" x14ac:dyDescent="0.2">
      <c r="A9941" s="157"/>
      <c r="E9941" s="159"/>
      <c r="F9941" s="159"/>
      <c r="G9941" s="160"/>
      <c r="H9941" s="159"/>
      <c r="I9941" s="159"/>
      <c r="K9941" s="161"/>
      <c r="S9941" s="157"/>
    </row>
    <row r="9942" spans="1:19" s="158" customFormat="1" x14ac:dyDescent="0.2">
      <c r="A9942" s="157"/>
      <c r="E9942" s="159"/>
      <c r="F9942" s="159"/>
      <c r="G9942" s="160"/>
      <c r="H9942" s="159"/>
      <c r="I9942" s="159"/>
      <c r="K9942" s="161"/>
      <c r="S9942" s="157"/>
    </row>
    <row r="9943" spans="1:19" s="158" customFormat="1" x14ac:dyDescent="0.2">
      <c r="A9943" s="157"/>
      <c r="E9943" s="159"/>
      <c r="F9943" s="159"/>
      <c r="G9943" s="160"/>
      <c r="H9943" s="159"/>
      <c r="I9943" s="159"/>
      <c r="K9943" s="161"/>
      <c r="S9943" s="157"/>
    </row>
    <row r="9944" spans="1:19" s="158" customFormat="1" x14ac:dyDescent="0.2">
      <c r="A9944" s="157"/>
      <c r="E9944" s="159"/>
      <c r="F9944" s="159"/>
      <c r="G9944" s="160"/>
      <c r="H9944" s="159"/>
      <c r="I9944" s="159"/>
      <c r="K9944" s="161"/>
      <c r="S9944" s="157"/>
    </row>
    <row r="9945" spans="1:19" s="158" customFormat="1" x14ac:dyDescent="0.2">
      <c r="A9945" s="157"/>
      <c r="E9945" s="159"/>
      <c r="F9945" s="159"/>
      <c r="G9945" s="160"/>
      <c r="H9945" s="159"/>
      <c r="I9945" s="159"/>
      <c r="K9945" s="161"/>
      <c r="S9945" s="157"/>
    </row>
    <row r="9946" spans="1:19" s="158" customFormat="1" x14ac:dyDescent="0.2">
      <c r="A9946" s="157"/>
      <c r="E9946" s="159"/>
      <c r="F9946" s="159"/>
      <c r="G9946" s="160"/>
      <c r="H9946" s="159"/>
      <c r="I9946" s="159"/>
      <c r="K9946" s="161"/>
      <c r="S9946" s="157"/>
    </row>
    <row r="9947" spans="1:19" s="158" customFormat="1" x14ac:dyDescent="0.2">
      <c r="A9947" s="157"/>
      <c r="E9947" s="159"/>
      <c r="F9947" s="159"/>
      <c r="G9947" s="160"/>
      <c r="H9947" s="159"/>
      <c r="I9947" s="159"/>
      <c r="K9947" s="161"/>
      <c r="S9947" s="157"/>
    </row>
    <row r="9948" spans="1:19" s="158" customFormat="1" x14ac:dyDescent="0.2">
      <c r="A9948" s="157"/>
      <c r="E9948" s="159"/>
      <c r="F9948" s="159"/>
      <c r="G9948" s="160"/>
      <c r="H9948" s="159"/>
      <c r="I9948" s="159"/>
      <c r="K9948" s="161"/>
      <c r="S9948" s="157"/>
    </row>
    <row r="9949" spans="1:19" s="158" customFormat="1" x14ac:dyDescent="0.2">
      <c r="A9949" s="157"/>
      <c r="E9949" s="159"/>
      <c r="F9949" s="159"/>
      <c r="G9949" s="160"/>
      <c r="H9949" s="159"/>
      <c r="I9949" s="159"/>
      <c r="K9949" s="161"/>
      <c r="S9949" s="157"/>
    </row>
    <row r="9950" spans="1:19" s="158" customFormat="1" x14ac:dyDescent="0.2">
      <c r="A9950" s="157"/>
      <c r="E9950" s="159"/>
      <c r="F9950" s="159"/>
      <c r="G9950" s="160"/>
      <c r="H9950" s="159"/>
      <c r="I9950" s="159"/>
      <c r="K9950" s="161"/>
      <c r="S9950" s="157"/>
    </row>
    <row r="9951" spans="1:19" s="158" customFormat="1" x14ac:dyDescent="0.2">
      <c r="A9951" s="157"/>
      <c r="E9951" s="159"/>
      <c r="F9951" s="159"/>
      <c r="G9951" s="160"/>
      <c r="H9951" s="159"/>
      <c r="I9951" s="159"/>
      <c r="K9951" s="161"/>
      <c r="S9951" s="157"/>
    </row>
    <row r="9952" spans="1:19" s="158" customFormat="1" x14ac:dyDescent="0.2">
      <c r="A9952" s="157"/>
      <c r="E9952" s="159"/>
      <c r="F9952" s="159"/>
      <c r="G9952" s="160"/>
      <c r="H9952" s="159"/>
      <c r="I9952" s="159"/>
      <c r="K9952" s="161"/>
      <c r="S9952" s="157"/>
    </row>
    <row r="9953" spans="1:19" s="158" customFormat="1" x14ac:dyDescent="0.2">
      <c r="A9953" s="157"/>
      <c r="E9953" s="159"/>
      <c r="F9953" s="159"/>
      <c r="G9953" s="160"/>
      <c r="H9953" s="159"/>
      <c r="I9953" s="159"/>
      <c r="K9953" s="161"/>
      <c r="S9953" s="157"/>
    </row>
    <row r="9954" spans="1:19" s="158" customFormat="1" x14ac:dyDescent="0.2">
      <c r="A9954" s="157"/>
      <c r="E9954" s="159"/>
      <c r="F9954" s="159"/>
      <c r="G9954" s="160"/>
      <c r="H9954" s="159"/>
      <c r="I9954" s="159"/>
      <c r="K9954" s="161"/>
      <c r="S9954" s="157"/>
    </row>
    <row r="9955" spans="1:19" s="158" customFormat="1" x14ac:dyDescent="0.2">
      <c r="A9955" s="157"/>
      <c r="E9955" s="159"/>
      <c r="F9955" s="159"/>
      <c r="G9955" s="160"/>
      <c r="H9955" s="159"/>
      <c r="I9955" s="159"/>
      <c r="K9955" s="161"/>
      <c r="S9955" s="157"/>
    </row>
    <row r="9956" spans="1:19" s="158" customFormat="1" x14ac:dyDescent="0.2">
      <c r="A9956" s="157"/>
      <c r="E9956" s="159"/>
      <c r="F9956" s="159"/>
      <c r="G9956" s="160"/>
      <c r="H9956" s="159"/>
      <c r="I9956" s="159"/>
      <c r="K9956" s="161"/>
      <c r="S9956" s="157"/>
    </row>
    <row r="9957" spans="1:19" s="158" customFormat="1" x14ac:dyDescent="0.2">
      <c r="A9957" s="157"/>
      <c r="E9957" s="159"/>
      <c r="F9957" s="159"/>
      <c r="G9957" s="160"/>
      <c r="H9957" s="159"/>
      <c r="I9957" s="159"/>
      <c r="K9957" s="161"/>
      <c r="S9957" s="157"/>
    </row>
    <row r="9958" spans="1:19" s="158" customFormat="1" x14ac:dyDescent="0.2">
      <c r="A9958" s="157"/>
      <c r="E9958" s="159"/>
      <c r="F9958" s="159"/>
      <c r="G9958" s="160"/>
      <c r="H9958" s="159"/>
      <c r="I9958" s="159"/>
      <c r="K9958" s="161"/>
      <c r="S9958" s="157"/>
    </row>
    <row r="9959" spans="1:19" s="158" customFormat="1" x14ac:dyDescent="0.2">
      <c r="A9959" s="157"/>
      <c r="E9959" s="159"/>
      <c r="F9959" s="159"/>
      <c r="G9959" s="160"/>
      <c r="H9959" s="159"/>
      <c r="I9959" s="159"/>
      <c r="K9959" s="161"/>
      <c r="S9959" s="157"/>
    </row>
    <row r="9960" spans="1:19" s="158" customFormat="1" x14ac:dyDescent="0.2">
      <c r="A9960" s="157"/>
      <c r="E9960" s="159"/>
      <c r="F9960" s="159"/>
      <c r="G9960" s="160"/>
      <c r="H9960" s="159"/>
      <c r="I9960" s="159"/>
      <c r="K9960" s="161"/>
      <c r="S9960" s="157"/>
    </row>
    <row r="9961" spans="1:19" s="158" customFormat="1" x14ac:dyDescent="0.2">
      <c r="A9961" s="157"/>
      <c r="E9961" s="159"/>
      <c r="F9961" s="159"/>
      <c r="G9961" s="160"/>
      <c r="H9961" s="159"/>
      <c r="I9961" s="159"/>
      <c r="K9961" s="161"/>
      <c r="S9961" s="157"/>
    </row>
    <row r="9962" spans="1:19" s="158" customFormat="1" x14ac:dyDescent="0.2">
      <c r="A9962" s="157"/>
      <c r="E9962" s="159"/>
      <c r="F9962" s="159"/>
      <c r="G9962" s="160"/>
      <c r="H9962" s="159"/>
      <c r="I9962" s="159"/>
      <c r="K9962" s="161"/>
      <c r="S9962" s="157"/>
    </row>
    <row r="9963" spans="1:19" s="158" customFormat="1" x14ac:dyDescent="0.2">
      <c r="A9963" s="157"/>
      <c r="E9963" s="159"/>
      <c r="F9963" s="159"/>
      <c r="G9963" s="160"/>
      <c r="H9963" s="159"/>
      <c r="I9963" s="159"/>
      <c r="K9963" s="161"/>
      <c r="S9963" s="157"/>
    </row>
    <row r="9964" spans="1:19" s="158" customFormat="1" x14ac:dyDescent="0.2">
      <c r="A9964" s="157"/>
      <c r="E9964" s="159"/>
      <c r="F9964" s="159"/>
      <c r="G9964" s="160"/>
      <c r="H9964" s="159"/>
      <c r="I9964" s="159"/>
      <c r="K9964" s="161"/>
      <c r="S9964" s="157"/>
    </row>
    <row r="9965" spans="1:19" s="158" customFormat="1" x14ac:dyDescent="0.2">
      <c r="A9965" s="157"/>
      <c r="E9965" s="159"/>
      <c r="F9965" s="159"/>
      <c r="G9965" s="160"/>
      <c r="H9965" s="159"/>
      <c r="I9965" s="159"/>
      <c r="K9965" s="161"/>
      <c r="S9965" s="157"/>
    </row>
    <row r="9966" spans="1:19" s="158" customFormat="1" x14ac:dyDescent="0.2">
      <c r="A9966" s="157"/>
      <c r="E9966" s="159"/>
      <c r="F9966" s="159"/>
      <c r="G9966" s="160"/>
      <c r="H9966" s="159"/>
      <c r="I9966" s="159"/>
      <c r="K9966" s="161"/>
      <c r="S9966" s="157"/>
    </row>
    <row r="9967" spans="1:19" s="158" customFormat="1" x14ac:dyDescent="0.2">
      <c r="A9967" s="157"/>
      <c r="E9967" s="159"/>
      <c r="F9967" s="159"/>
      <c r="G9967" s="160"/>
      <c r="H9967" s="159"/>
      <c r="I9967" s="159"/>
      <c r="K9967" s="161"/>
      <c r="S9967" s="157"/>
    </row>
    <row r="9968" spans="1:19" s="158" customFormat="1" x14ac:dyDescent="0.2">
      <c r="A9968" s="157"/>
      <c r="E9968" s="159"/>
      <c r="F9968" s="159"/>
      <c r="G9968" s="160"/>
      <c r="H9968" s="159"/>
      <c r="I9968" s="159"/>
      <c r="K9968" s="161"/>
      <c r="S9968" s="157"/>
    </row>
    <row r="9969" spans="1:19" s="158" customFormat="1" x14ac:dyDescent="0.2">
      <c r="A9969" s="157"/>
      <c r="E9969" s="159"/>
      <c r="F9969" s="159"/>
      <c r="G9969" s="160"/>
      <c r="H9969" s="159"/>
      <c r="I9969" s="159"/>
      <c r="K9969" s="161"/>
      <c r="S9969" s="157"/>
    </row>
    <row r="9970" spans="1:19" s="158" customFormat="1" x14ac:dyDescent="0.2">
      <c r="A9970" s="157"/>
      <c r="E9970" s="159"/>
      <c r="F9970" s="159"/>
      <c r="G9970" s="160"/>
      <c r="H9970" s="159"/>
      <c r="I9970" s="159"/>
      <c r="K9970" s="161"/>
      <c r="S9970" s="157"/>
    </row>
    <row r="9971" spans="1:19" s="158" customFormat="1" x14ac:dyDescent="0.2">
      <c r="A9971" s="157"/>
      <c r="E9971" s="159"/>
      <c r="F9971" s="159"/>
      <c r="G9971" s="160"/>
      <c r="H9971" s="159"/>
      <c r="I9971" s="159"/>
      <c r="K9971" s="161"/>
      <c r="S9971" s="157"/>
    </row>
    <row r="9972" spans="1:19" s="158" customFormat="1" x14ac:dyDescent="0.2">
      <c r="A9972" s="157"/>
      <c r="E9972" s="159"/>
      <c r="F9972" s="159"/>
      <c r="G9972" s="160"/>
      <c r="H9972" s="159"/>
      <c r="I9972" s="159"/>
      <c r="K9972" s="161"/>
      <c r="S9972" s="157"/>
    </row>
    <row r="9973" spans="1:19" s="158" customFormat="1" x14ac:dyDescent="0.2">
      <c r="A9973" s="157"/>
      <c r="E9973" s="159"/>
      <c r="F9973" s="159"/>
      <c r="G9973" s="160"/>
      <c r="H9973" s="159"/>
      <c r="I9973" s="159"/>
      <c r="K9973" s="161"/>
      <c r="S9973" s="157"/>
    </row>
    <row r="9974" spans="1:19" s="158" customFormat="1" x14ac:dyDescent="0.2">
      <c r="A9974" s="157"/>
      <c r="E9974" s="159"/>
      <c r="F9974" s="159"/>
      <c r="G9974" s="160"/>
      <c r="H9974" s="159"/>
      <c r="I9974" s="159"/>
      <c r="K9974" s="161"/>
      <c r="S9974" s="157"/>
    </row>
    <row r="9975" spans="1:19" s="158" customFormat="1" x14ac:dyDescent="0.2">
      <c r="A9975" s="157"/>
      <c r="E9975" s="159"/>
      <c r="F9975" s="159"/>
      <c r="G9975" s="160"/>
      <c r="H9975" s="159"/>
      <c r="I9975" s="159"/>
      <c r="K9975" s="161"/>
      <c r="S9975" s="157"/>
    </row>
    <row r="9976" spans="1:19" s="158" customFormat="1" x14ac:dyDescent="0.2">
      <c r="A9976" s="157"/>
      <c r="E9976" s="159"/>
      <c r="F9976" s="159"/>
      <c r="G9976" s="160"/>
      <c r="H9976" s="159"/>
      <c r="I9976" s="159"/>
      <c r="K9976" s="161"/>
      <c r="S9976" s="157"/>
    </row>
    <row r="9977" spans="1:19" s="158" customFormat="1" x14ac:dyDescent="0.2">
      <c r="A9977" s="157"/>
      <c r="E9977" s="159"/>
      <c r="F9977" s="159"/>
      <c r="G9977" s="160"/>
      <c r="H9977" s="159"/>
      <c r="I9977" s="159"/>
      <c r="K9977" s="161"/>
      <c r="S9977" s="157"/>
    </row>
    <row r="9978" spans="1:19" s="158" customFormat="1" x14ac:dyDescent="0.2">
      <c r="A9978" s="157"/>
      <c r="E9978" s="159"/>
      <c r="F9978" s="159"/>
      <c r="G9978" s="160"/>
      <c r="H9978" s="159"/>
      <c r="I9978" s="159"/>
      <c r="K9978" s="161"/>
      <c r="S9978" s="157"/>
    </row>
    <row r="9979" spans="1:19" s="158" customFormat="1" x14ac:dyDescent="0.2">
      <c r="A9979" s="157"/>
      <c r="E9979" s="159"/>
      <c r="F9979" s="159"/>
      <c r="G9979" s="160"/>
      <c r="H9979" s="159"/>
      <c r="I9979" s="159"/>
      <c r="K9979" s="161"/>
      <c r="S9979" s="157"/>
    </row>
    <row r="9980" spans="1:19" s="158" customFormat="1" x14ac:dyDescent="0.2">
      <c r="A9980" s="157"/>
      <c r="E9980" s="159"/>
      <c r="F9980" s="159"/>
      <c r="G9980" s="160"/>
      <c r="H9980" s="159"/>
      <c r="I9980" s="159"/>
      <c r="K9980" s="161"/>
      <c r="S9980" s="157"/>
    </row>
    <row r="9981" spans="1:19" s="158" customFormat="1" x14ac:dyDescent="0.2">
      <c r="A9981" s="157"/>
      <c r="E9981" s="159"/>
      <c r="F9981" s="159"/>
      <c r="G9981" s="160"/>
      <c r="H9981" s="159"/>
      <c r="I9981" s="159"/>
      <c r="K9981" s="161"/>
      <c r="S9981" s="157"/>
    </row>
    <row r="9982" spans="1:19" s="158" customFormat="1" x14ac:dyDescent="0.2">
      <c r="A9982" s="157"/>
      <c r="E9982" s="159"/>
      <c r="F9982" s="159"/>
      <c r="G9982" s="160"/>
      <c r="H9982" s="159"/>
      <c r="I9982" s="159"/>
      <c r="K9982" s="161"/>
      <c r="S9982" s="157"/>
    </row>
    <row r="9983" spans="1:19" s="158" customFormat="1" x14ac:dyDescent="0.2">
      <c r="A9983" s="157"/>
      <c r="E9983" s="159"/>
      <c r="F9983" s="159"/>
      <c r="G9983" s="160"/>
      <c r="H9983" s="159"/>
      <c r="I9983" s="159"/>
      <c r="K9983" s="161"/>
      <c r="S9983" s="157"/>
    </row>
    <row r="9984" spans="1:19" s="158" customFormat="1" x14ac:dyDescent="0.2">
      <c r="A9984" s="157"/>
      <c r="E9984" s="159"/>
      <c r="F9984" s="159"/>
      <c r="G9984" s="160"/>
      <c r="H9984" s="159"/>
      <c r="I9984" s="159"/>
      <c r="K9984" s="161"/>
      <c r="S9984" s="157"/>
    </row>
    <row r="9985" spans="1:19" s="158" customFormat="1" x14ac:dyDescent="0.2">
      <c r="A9985" s="157"/>
      <c r="E9985" s="159"/>
      <c r="F9985" s="159"/>
      <c r="G9985" s="160"/>
      <c r="H9985" s="159"/>
      <c r="I9985" s="159"/>
      <c r="K9985" s="161"/>
      <c r="S9985" s="157"/>
    </row>
    <row r="9986" spans="1:19" s="158" customFormat="1" x14ac:dyDescent="0.2">
      <c r="A9986" s="157"/>
      <c r="E9986" s="159"/>
      <c r="F9986" s="159"/>
      <c r="G9986" s="160"/>
      <c r="H9986" s="159"/>
      <c r="I9986" s="159"/>
      <c r="K9986" s="161"/>
      <c r="S9986" s="157"/>
    </row>
    <row r="9987" spans="1:19" s="158" customFormat="1" x14ac:dyDescent="0.2">
      <c r="A9987" s="157"/>
      <c r="E9987" s="159"/>
      <c r="F9987" s="159"/>
      <c r="G9987" s="160"/>
      <c r="H9987" s="159"/>
      <c r="I9987" s="159"/>
      <c r="K9987" s="161"/>
      <c r="S9987" s="157"/>
    </row>
    <row r="9988" spans="1:19" s="158" customFormat="1" x14ac:dyDescent="0.2">
      <c r="A9988" s="157"/>
      <c r="E9988" s="159"/>
      <c r="F9988" s="159"/>
      <c r="G9988" s="160"/>
      <c r="H9988" s="159"/>
      <c r="I9988" s="159"/>
      <c r="K9988" s="161"/>
      <c r="S9988" s="157"/>
    </row>
    <row r="9989" spans="1:19" s="158" customFormat="1" x14ac:dyDescent="0.2">
      <c r="A9989" s="157"/>
      <c r="E9989" s="159"/>
      <c r="F9989" s="159"/>
      <c r="G9989" s="160"/>
      <c r="H9989" s="159"/>
      <c r="I9989" s="159"/>
      <c r="K9989" s="161"/>
      <c r="S9989" s="157"/>
    </row>
    <row r="9990" spans="1:19" s="158" customFormat="1" x14ac:dyDescent="0.2">
      <c r="A9990" s="157"/>
      <c r="E9990" s="159"/>
      <c r="F9990" s="159"/>
      <c r="G9990" s="160"/>
      <c r="H9990" s="159"/>
      <c r="I9990" s="159"/>
      <c r="K9990" s="161"/>
      <c r="S9990" s="157"/>
    </row>
    <row r="9991" spans="1:19" s="158" customFormat="1" x14ac:dyDescent="0.2">
      <c r="A9991" s="157"/>
      <c r="E9991" s="159"/>
      <c r="F9991" s="159"/>
      <c r="G9991" s="160"/>
      <c r="H9991" s="159"/>
      <c r="I9991" s="159"/>
      <c r="K9991" s="161"/>
      <c r="S9991" s="157"/>
    </row>
    <row r="9992" spans="1:19" s="158" customFormat="1" x14ac:dyDescent="0.2">
      <c r="A9992" s="157"/>
      <c r="E9992" s="159"/>
      <c r="F9992" s="159"/>
      <c r="G9992" s="160"/>
      <c r="H9992" s="159"/>
      <c r="I9992" s="159"/>
      <c r="K9992" s="161"/>
      <c r="S9992" s="157"/>
    </row>
    <row r="9993" spans="1:19" s="158" customFormat="1" x14ac:dyDescent="0.2">
      <c r="A9993" s="157"/>
      <c r="E9993" s="159"/>
      <c r="F9993" s="159"/>
      <c r="G9993" s="160"/>
      <c r="H9993" s="159"/>
      <c r="I9993" s="159"/>
      <c r="K9993" s="161"/>
      <c r="S9993" s="157"/>
    </row>
    <row r="9994" spans="1:19" s="158" customFormat="1" x14ac:dyDescent="0.2">
      <c r="A9994" s="157"/>
      <c r="E9994" s="159"/>
      <c r="F9994" s="159"/>
      <c r="G9994" s="160"/>
      <c r="H9994" s="159"/>
      <c r="I9994" s="159"/>
      <c r="K9994" s="161"/>
      <c r="S9994" s="157"/>
    </row>
    <row r="9995" spans="1:19" s="158" customFormat="1" x14ac:dyDescent="0.2">
      <c r="A9995" s="157"/>
      <c r="E9995" s="159"/>
      <c r="F9995" s="159"/>
      <c r="G9995" s="160"/>
      <c r="H9995" s="159"/>
      <c r="I9995" s="159"/>
      <c r="K9995" s="161"/>
      <c r="S9995" s="157"/>
    </row>
    <row r="9996" spans="1:19" s="158" customFormat="1" x14ac:dyDescent="0.2">
      <c r="A9996" s="157"/>
      <c r="E9996" s="159"/>
      <c r="F9996" s="159"/>
      <c r="G9996" s="160"/>
      <c r="H9996" s="159"/>
      <c r="I9996" s="159"/>
      <c r="K9996" s="161"/>
      <c r="S9996" s="157"/>
    </row>
    <row r="9997" spans="1:19" s="158" customFormat="1" x14ac:dyDescent="0.2">
      <c r="A9997" s="157"/>
      <c r="E9997" s="159"/>
      <c r="F9997" s="159"/>
      <c r="G9997" s="160"/>
      <c r="H9997" s="159"/>
      <c r="I9997" s="159"/>
      <c r="K9997" s="161"/>
      <c r="S9997" s="157"/>
    </row>
    <row r="9998" spans="1:19" s="158" customFormat="1" x14ac:dyDescent="0.2">
      <c r="A9998" s="157"/>
      <c r="E9998" s="159"/>
      <c r="F9998" s="159"/>
      <c r="G9998" s="160"/>
      <c r="H9998" s="159"/>
      <c r="I9998" s="159"/>
      <c r="K9998" s="161"/>
      <c r="S9998" s="157"/>
    </row>
    <row r="9999" spans="1:19" s="158" customFormat="1" x14ac:dyDescent="0.2">
      <c r="A9999" s="157"/>
      <c r="E9999" s="159"/>
      <c r="F9999" s="159"/>
      <c r="G9999" s="160"/>
      <c r="H9999" s="159"/>
      <c r="I9999" s="159"/>
      <c r="K9999" s="161"/>
      <c r="S9999" s="157"/>
    </row>
    <row r="10000" spans="1:19" s="158" customFormat="1" x14ac:dyDescent="0.2">
      <c r="A10000" s="157"/>
      <c r="E10000" s="159"/>
      <c r="F10000" s="159"/>
      <c r="G10000" s="160"/>
      <c r="H10000" s="159"/>
      <c r="I10000" s="159"/>
      <c r="K10000" s="161"/>
      <c r="S10000" s="157"/>
    </row>
    <row r="10001" spans="1:19" s="158" customFormat="1" x14ac:dyDescent="0.2">
      <c r="A10001" s="157"/>
      <c r="E10001" s="159"/>
      <c r="F10001" s="159"/>
      <c r="G10001" s="160"/>
      <c r="H10001" s="159"/>
      <c r="I10001" s="159"/>
      <c r="K10001" s="161"/>
      <c r="S10001" s="157"/>
    </row>
    <row r="10002" spans="1:19" s="158" customFormat="1" x14ac:dyDescent="0.2">
      <c r="A10002" s="157"/>
      <c r="E10002" s="159"/>
      <c r="F10002" s="159"/>
      <c r="G10002" s="160"/>
      <c r="H10002" s="159"/>
      <c r="I10002" s="159"/>
      <c r="K10002" s="161"/>
      <c r="S10002" s="157"/>
    </row>
    <row r="10003" spans="1:19" s="158" customFormat="1" x14ac:dyDescent="0.2">
      <c r="A10003" s="157"/>
      <c r="E10003" s="159"/>
      <c r="F10003" s="159"/>
      <c r="G10003" s="160"/>
      <c r="H10003" s="159"/>
      <c r="I10003" s="159"/>
      <c r="K10003" s="161"/>
      <c r="S10003" s="157"/>
    </row>
    <row r="10004" spans="1:19" s="158" customFormat="1" x14ac:dyDescent="0.2">
      <c r="A10004" s="157"/>
      <c r="E10004" s="159"/>
      <c r="F10004" s="159"/>
      <c r="G10004" s="160"/>
      <c r="H10004" s="159"/>
      <c r="I10004" s="159"/>
      <c r="K10004" s="161"/>
      <c r="S10004" s="157"/>
    </row>
    <row r="10005" spans="1:19" s="158" customFormat="1" x14ac:dyDescent="0.2">
      <c r="A10005" s="157"/>
      <c r="E10005" s="159"/>
      <c r="F10005" s="159"/>
      <c r="G10005" s="160"/>
      <c r="H10005" s="159"/>
      <c r="I10005" s="159"/>
      <c r="K10005" s="161"/>
      <c r="S10005" s="157"/>
    </row>
    <row r="10006" spans="1:19" s="158" customFormat="1" x14ac:dyDescent="0.2">
      <c r="A10006" s="157"/>
      <c r="E10006" s="159"/>
      <c r="F10006" s="159"/>
      <c r="G10006" s="160"/>
      <c r="H10006" s="159"/>
      <c r="I10006" s="159"/>
      <c r="K10006" s="161"/>
      <c r="S10006" s="157"/>
    </row>
    <row r="10007" spans="1:19" s="158" customFormat="1" x14ac:dyDescent="0.2">
      <c r="A10007" s="157"/>
      <c r="E10007" s="159"/>
      <c r="F10007" s="159"/>
      <c r="G10007" s="160"/>
      <c r="H10007" s="159"/>
      <c r="I10007" s="159"/>
      <c r="K10007" s="161"/>
      <c r="S10007" s="157"/>
    </row>
    <row r="10008" spans="1:19" s="158" customFormat="1" x14ac:dyDescent="0.2">
      <c r="A10008" s="157"/>
      <c r="E10008" s="159"/>
      <c r="F10008" s="159"/>
      <c r="G10008" s="160"/>
      <c r="H10008" s="159"/>
      <c r="I10008" s="159"/>
      <c r="K10008" s="161"/>
      <c r="S10008" s="157"/>
    </row>
    <row r="10009" spans="1:19" s="158" customFormat="1" x14ac:dyDescent="0.2">
      <c r="A10009" s="157"/>
      <c r="E10009" s="159"/>
      <c r="F10009" s="159"/>
      <c r="G10009" s="160"/>
      <c r="H10009" s="159"/>
      <c r="I10009" s="159"/>
      <c r="K10009" s="161"/>
      <c r="S10009" s="157"/>
    </row>
    <row r="10010" spans="1:19" s="158" customFormat="1" x14ac:dyDescent="0.2">
      <c r="A10010" s="157"/>
      <c r="E10010" s="159"/>
      <c r="F10010" s="159"/>
      <c r="G10010" s="160"/>
      <c r="H10010" s="159"/>
      <c r="I10010" s="159"/>
      <c r="K10010" s="161"/>
      <c r="S10010" s="157"/>
    </row>
    <row r="10011" spans="1:19" s="158" customFormat="1" x14ac:dyDescent="0.2">
      <c r="A10011" s="157"/>
      <c r="E10011" s="159"/>
      <c r="F10011" s="159"/>
      <c r="G10011" s="160"/>
      <c r="H10011" s="159"/>
      <c r="I10011" s="159"/>
      <c r="K10011" s="161"/>
      <c r="S10011" s="157"/>
    </row>
    <row r="10012" spans="1:19" s="158" customFormat="1" x14ac:dyDescent="0.2">
      <c r="A10012" s="157"/>
      <c r="E10012" s="159"/>
      <c r="F10012" s="159"/>
      <c r="G10012" s="160"/>
      <c r="H10012" s="159"/>
      <c r="I10012" s="159"/>
      <c r="K10012" s="161"/>
      <c r="S10012" s="157"/>
    </row>
    <row r="10013" spans="1:19" s="158" customFormat="1" x14ac:dyDescent="0.2">
      <c r="A10013" s="157"/>
      <c r="E10013" s="159"/>
      <c r="F10013" s="159"/>
      <c r="G10013" s="160"/>
      <c r="H10013" s="159"/>
      <c r="I10013" s="159"/>
      <c r="K10013" s="161"/>
      <c r="S10013" s="157"/>
    </row>
    <row r="10014" spans="1:19" s="158" customFormat="1" x14ac:dyDescent="0.2">
      <c r="A10014" s="157"/>
      <c r="E10014" s="159"/>
      <c r="F10014" s="159"/>
      <c r="G10014" s="160"/>
      <c r="H10014" s="159"/>
      <c r="I10014" s="159"/>
      <c r="K10014" s="161"/>
      <c r="S10014" s="157"/>
    </row>
    <row r="10015" spans="1:19" s="158" customFormat="1" x14ac:dyDescent="0.2">
      <c r="A10015" s="157"/>
      <c r="E10015" s="159"/>
      <c r="F10015" s="159"/>
      <c r="G10015" s="160"/>
      <c r="H10015" s="159"/>
      <c r="I10015" s="159"/>
      <c r="K10015" s="161"/>
      <c r="S10015" s="157"/>
    </row>
    <row r="10016" spans="1:19" s="158" customFormat="1" x14ac:dyDescent="0.2">
      <c r="A10016" s="157"/>
      <c r="E10016" s="159"/>
      <c r="F10016" s="159"/>
      <c r="G10016" s="160"/>
      <c r="H10016" s="159"/>
      <c r="I10016" s="159"/>
      <c r="K10016" s="161"/>
      <c r="S10016" s="157"/>
    </row>
    <row r="10017" spans="1:19" s="158" customFormat="1" x14ac:dyDescent="0.2">
      <c r="A10017" s="157"/>
      <c r="E10017" s="159"/>
      <c r="F10017" s="159"/>
      <c r="G10017" s="160"/>
      <c r="H10017" s="159"/>
      <c r="I10017" s="159"/>
      <c r="K10017" s="161"/>
      <c r="S10017" s="157"/>
    </row>
    <row r="10018" spans="1:19" s="158" customFormat="1" x14ac:dyDescent="0.2">
      <c r="A10018" s="157"/>
      <c r="E10018" s="159"/>
      <c r="F10018" s="159"/>
      <c r="G10018" s="160"/>
      <c r="H10018" s="159"/>
      <c r="I10018" s="159"/>
      <c r="K10018" s="161"/>
      <c r="S10018" s="157"/>
    </row>
    <row r="10019" spans="1:19" s="158" customFormat="1" x14ac:dyDescent="0.2">
      <c r="A10019" s="157"/>
      <c r="E10019" s="159"/>
      <c r="F10019" s="159"/>
      <c r="G10019" s="160"/>
      <c r="H10019" s="159"/>
      <c r="I10019" s="159"/>
      <c r="K10019" s="161"/>
      <c r="S10019" s="157"/>
    </row>
    <row r="10020" spans="1:19" s="158" customFormat="1" x14ac:dyDescent="0.2">
      <c r="A10020" s="157"/>
      <c r="E10020" s="159"/>
      <c r="F10020" s="159"/>
      <c r="G10020" s="160"/>
      <c r="H10020" s="159"/>
      <c r="I10020" s="159"/>
      <c r="K10020" s="161"/>
      <c r="S10020" s="157"/>
    </row>
    <row r="10021" spans="1:19" s="158" customFormat="1" x14ac:dyDescent="0.2">
      <c r="A10021" s="157"/>
      <c r="E10021" s="159"/>
      <c r="F10021" s="159"/>
      <c r="G10021" s="160"/>
      <c r="H10021" s="159"/>
      <c r="I10021" s="159"/>
      <c r="K10021" s="161"/>
      <c r="S10021" s="157"/>
    </row>
    <row r="10022" spans="1:19" s="158" customFormat="1" x14ac:dyDescent="0.2">
      <c r="A10022" s="157"/>
      <c r="E10022" s="159"/>
      <c r="F10022" s="159"/>
      <c r="G10022" s="160"/>
      <c r="H10022" s="159"/>
      <c r="I10022" s="159"/>
      <c r="K10022" s="161"/>
      <c r="S10022" s="157"/>
    </row>
    <row r="10023" spans="1:19" s="158" customFormat="1" x14ac:dyDescent="0.2">
      <c r="A10023" s="157"/>
      <c r="E10023" s="159"/>
      <c r="F10023" s="159"/>
      <c r="G10023" s="160"/>
      <c r="H10023" s="159"/>
      <c r="I10023" s="159"/>
      <c r="K10023" s="161"/>
      <c r="S10023" s="157"/>
    </row>
    <row r="10024" spans="1:19" s="158" customFormat="1" x14ac:dyDescent="0.2">
      <c r="A10024" s="157"/>
      <c r="E10024" s="159"/>
      <c r="F10024" s="159"/>
      <c r="G10024" s="160"/>
      <c r="H10024" s="159"/>
      <c r="I10024" s="159"/>
      <c r="K10024" s="161"/>
      <c r="S10024" s="157"/>
    </row>
    <row r="10025" spans="1:19" s="158" customFormat="1" x14ac:dyDescent="0.2">
      <c r="A10025" s="157"/>
      <c r="E10025" s="159"/>
      <c r="F10025" s="159"/>
      <c r="G10025" s="160"/>
      <c r="H10025" s="159"/>
      <c r="I10025" s="159"/>
      <c r="K10025" s="161"/>
      <c r="S10025" s="157"/>
    </row>
    <row r="10026" spans="1:19" s="158" customFormat="1" x14ac:dyDescent="0.2">
      <c r="A10026" s="157"/>
      <c r="E10026" s="159"/>
      <c r="F10026" s="159"/>
      <c r="G10026" s="160"/>
      <c r="H10026" s="159"/>
      <c r="I10026" s="159"/>
      <c r="K10026" s="161"/>
      <c r="S10026" s="157"/>
    </row>
    <row r="10027" spans="1:19" s="158" customFormat="1" x14ac:dyDescent="0.2">
      <c r="A10027" s="157"/>
      <c r="E10027" s="159"/>
      <c r="F10027" s="159"/>
      <c r="G10027" s="160"/>
      <c r="H10027" s="159"/>
      <c r="I10027" s="159"/>
      <c r="K10027" s="161"/>
      <c r="S10027" s="157"/>
    </row>
    <row r="10028" spans="1:19" s="158" customFormat="1" x14ac:dyDescent="0.2">
      <c r="A10028" s="157"/>
      <c r="E10028" s="159"/>
      <c r="F10028" s="159"/>
      <c r="G10028" s="160"/>
      <c r="H10028" s="159"/>
      <c r="I10028" s="159"/>
      <c r="K10028" s="161"/>
      <c r="S10028" s="157"/>
    </row>
    <row r="10029" spans="1:19" s="158" customFormat="1" x14ac:dyDescent="0.2">
      <c r="A10029" s="157"/>
      <c r="E10029" s="159"/>
      <c r="F10029" s="159"/>
      <c r="G10029" s="160"/>
      <c r="H10029" s="159"/>
      <c r="I10029" s="159"/>
      <c r="K10029" s="161"/>
      <c r="S10029" s="157"/>
    </row>
    <row r="10030" spans="1:19" s="158" customFormat="1" x14ac:dyDescent="0.2">
      <c r="A10030" s="157"/>
      <c r="E10030" s="159"/>
      <c r="F10030" s="159"/>
      <c r="G10030" s="160"/>
      <c r="H10030" s="159"/>
      <c r="I10030" s="159"/>
      <c r="K10030" s="161"/>
      <c r="S10030" s="157"/>
    </row>
    <row r="10031" spans="1:19" s="158" customFormat="1" x14ac:dyDescent="0.2">
      <c r="A10031" s="157"/>
      <c r="E10031" s="159"/>
      <c r="F10031" s="159"/>
      <c r="G10031" s="160"/>
      <c r="H10031" s="159"/>
      <c r="I10031" s="159"/>
      <c r="K10031" s="161"/>
      <c r="S10031" s="157"/>
    </row>
    <row r="10032" spans="1:19" s="158" customFormat="1" x14ac:dyDescent="0.2">
      <c r="A10032" s="157"/>
      <c r="E10032" s="159"/>
      <c r="F10032" s="159"/>
      <c r="G10032" s="160"/>
      <c r="H10032" s="159"/>
      <c r="I10032" s="159"/>
      <c r="K10032" s="161"/>
      <c r="S10032" s="157"/>
    </row>
    <row r="10033" spans="1:19" s="158" customFormat="1" x14ac:dyDescent="0.2">
      <c r="A10033" s="157"/>
      <c r="E10033" s="159"/>
      <c r="F10033" s="159"/>
      <c r="G10033" s="160"/>
      <c r="H10033" s="159"/>
      <c r="I10033" s="159"/>
      <c r="K10033" s="161"/>
      <c r="S10033" s="157"/>
    </row>
    <row r="10034" spans="1:19" s="158" customFormat="1" x14ac:dyDescent="0.2">
      <c r="A10034" s="157"/>
      <c r="E10034" s="159"/>
      <c r="F10034" s="159"/>
      <c r="G10034" s="160"/>
      <c r="H10034" s="159"/>
      <c r="I10034" s="159"/>
      <c r="K10034" s="161"/>
      <c r="S10034" s="157"/>
    </row>
    <row r="10035" spans="1:19" s="158" customFormat="1" x14ac:dyDescent="0.2">
      <c r="A10035" s="157"/>
      <c r="E10035" s="159"/>
      <c r="F10035" s="159"/>
      <c r="G10035" s="160"/>
      <c r="H10035" s="159"/>
      <c r="I10035" s="159"/>
      <c r="K10035" s="161"/>
      <c r="S10035" s="157"/>
    </row>
    <row r="10036" spans="1:19" s="158" customFormat="1" x14ac:dyDescent="0.2">
      <c r="A10036" s="157"/>
      <c r="E10036" s="159"/>
      <c r="F10036" s="159"/>
      <c r="G10036" s="160"/>
      <c r="H10036" s="159"/>
      <c r="I10036" s="159"/>
      <c r="K10036" s="161"/>
      <c r="S10036" s="157"/>
    </row>
    <row r="10037" spans="1:19" s="158" customFormat="1" x14ac:dyDescent="0.2">
      <c r="A10037" s="157"/>
      <c r="E10037" s="159"/>
      <c r="F10037" s="159"/>
      <c r="G10037" s="160"/>
      <c r="H10037" s="159"/>
      <c r="I10037" s="159"/>
      <c r="K10037" s="161"/>
      <c r="S10037" s="157"/>
    </row>
    <row r="10038" spans="1:19" s="158" customFormat="1" x14ac:dyDescent="0.2">
      <c r="A10038" s="157"/>
      <c r="E10038" s="159"/>
      <c r="F10038" s="159"/>
      <c r="G10038" s="160"/>
      <c r="H10038" s="159"/>
      <c r="I10038" s="159"/>
      <c r="K10038" s="161"/>
      <c r="S10038" s="157"/>
    </row>
    <row r="10039" spans="1:19" s="158" customFormat="1" x14ac:dyDescent="0.2">
      <c r="A10039" s="157"/>
      <c r="E10039" s="159"/>
      <c r="F10039" s="159"/>
      <c r="G10039" s="160"/>
      <c r="H10039" s="159"/>
      <c r="I10039" s="159"/>
      <c r="K10039" s="161"/>
      <c r="S10039" s="157"/>
    </row>
    <row r="10040" spans="1:19" s="158" customFormat="1" x14ac:dyDescent="0.2">
      <c r="A10040" s="157"/>
      <c r="E10040" s="159"/>
      <c r="F10040" s="159"/>
      <c r="G10040" s="160"/>
      <c r="H10040" s="159"/>
      <c r="I10040" s="159"/>
      <c r="K10040" s="161"/>
      <c r="S10040" s="157"/>
    </row>
    <row r="10041" spans="1:19" s="158" customFormat="1" x14ac:dyDescent="0.2">
      <c r="A10041" s="157"/>
      <c r="E10041" s="159"/>
      <c r="F10041" s="159"/>
      <c r="G10041" s="160"/>
      <c r="H10041" s="159"/>
      <c r="I10041" s="159"/>
      <c r="K10041" s="161"/>
      <c r="S10041" s="157"/>
    </row>
    <row r="10042" spans="1:19" s="158" customFormat="1" x14ac:dyDescent="0.2">
      <c r="A10042" s="157"/>
      <c r="E10042" s="159"/>
      <c r="F10042" s="159"/>
      <c r="G10042" s="160"/>
      <c r="H10042" s="159"/>
      <c r="I10042" s="159"/>
      <c r="K10042" s="161"/>
      <c r="S10042" s="157"/>
    </row>
    <row r="10043" spans="1:19" s="158" customFormat="1" x14ac:dyDescent="0.2">
      <c r="A10043" s="157"/>
      <c r="E10043" s="159"/>
      <c r="F10043" s="159"/>
      <c r="G10043" s="160"/>
      <c r="H10043" s="159"/>
      <c r="I10043" s="159"/>
      <c r="K10043" s="161"/>
      <c r="S10043" s="157"/>
    </row>
    <row r="10044" spans="1:19" s="158" customFormat="1" x14ac:dyDescent="0.2">
      <c r="A10044" s="157"/>
      <c r="E10044" s="159"/>
      <c r="F10044" s="159"/>
      <c r="G10044" s="160"/>
      <c r="H10044" s="159"/>
      <c r="I10044" s="159"/>
      <c r="K10044" s="161"/>
      <c r="S10044" s="157"/>
    </row>
    <row r="10045" spans="1:19" s="158" customFormat="1" x14ac:dyDescent="0.2">
      <c r="A10045" s="157"/>
      <c r="E10045" s="159"/>
      <c r="F10045" s="159"/>
      <c r="G10045" s="160"/>
      <c r="H10045" s="159"/>
      <c r="I10045" s="159"/>
      <c r="K10045" s="161"/>
      <c r="S10045" s="157"/>
    </row>
    <row r="10046" spans="1:19" s="158" customFormat="1" x14ac:dyDescent="0.2">
      <c r="A10046" s="157"/>
      <c r="E10046" s="159"/>
      <c r="F10046" s="159"/>
      <c r="G10046" s="160"/>
      <c r="H10046" s="159"/>
      <c r="I10046" s="159"/>
      <c r="K10046" s="161"/>
      <c r="S10046" s="157"/>
    </row>
    <row r="10047" spans="1:19" s="158" customFormat="1" x14ac:dyDescent="0.2">
      <c r="A10047" s="157"/>
      <c r="E10047" s="159"/>
      <c r="F10047" s="159"/>
      <c r="G10047" s="160"/>
      <c r="H10047" s="159"/>
      <c r="I10047" s="159"/>
      <c r="K10047" s="161"/>
      <c r="S10047" s="157"/>
    </row>
    <row r="10048" spans="1:19" s="158" customFormat="1" x14ac:dyDescent="0.2">
      <c r="A10048" s="157"/>
      <c r="E10048" s="159"/>
      <c r="F10048" s="159"/>
      <c r="G10048" s="160"/>
      <c r="H10048" s="159"/>
      <c r="I10048" s="159"/>
      <c r="K10048" s="161"/>
      <c r="S10048" s="157"/>
    </row>
    <row r="10049" spans="1:19" s="158" customFormat="1" x14ac:dyDescent="0.2">
      <c r="A10049" s="157"/>
      <c r="E10049" s="159"/>
      <c r="F10049" s="159"/>
      <c r="G10049" s="160"/>
      <c r="H10049" s="159"/>
      <c r="I10049" s="159"/>
      <c r="K10049" s="161"/>
      <c r="S10049" s="157"/>
    </row>
    <row r="10050" spans="1:19" s="158" customFormat="1" x14ac:dyDescent="0.2">
      <c r="A10050" s="157"/>
      <c r="E10050" s="159"/>
      <c r="F10050" s="159"/>
      <c r="G10050" s="160"/>
      <c r="H10050" s="159"/>
      <c r="I10050" s="159"/>
      <c r="K10050" s="161"/>
      <c r="S10050" s="157"/>
    </row>
    <row r="10051" spans="1:19" s="158" customFormat="1" x14ac:dyDescent="0.2">
      <c r="A10051" s="157"/>
      <c r="E10051" s="159"/>
      <c r="F10051" s="159"/>
      <c r="G10051" s="160"/>
      <c r="H10051" s="159"/>
      <c r="I10051" s="159"/>
      <c r="K10051" s="161"/>
      <c r="S10051" s="157"/>
    </row>
    <row r="10052" spans="1:19" s="158" customFormat="1" x14ac:dyDescent="0.2">
      <c r="A10052" s="157"/>
      <c r="E10052" s="159"/>
      <c r="F10052" s="159"/>
      <c r="G10052" s="160"/>
      <c r="H10052" s="159"/>
      <c r="I10052" s="159"/>
      <c r="K10052" s="161"/>
      <c r="S10052" s="157"/>
    </row>
    <row r="10053" spans="1:19" s="158" customFormat="1" x14ac:dyDescent="0.2">
      <c r="A10053" s="157"/>
      <c r="E10053" s="159"/>
      <c r="F10053" s="159"/>
      <c r="G10053" s="160"/>
      <c r="H10053" s="159"/>
      <c r="I10053" s="159"/>
      <c r="K10053" s="161"/>
      <c r="S10053" s="157"/>
    </row>
    <row r="10054" spans="1:19" s="158" customFormat="1" x14ac:dyDescent="0.2">
      <c r="A10054" s="157"/>
      <c r="E10054" s="159"/>
      <c r="F10054" s="159"/>
      <c r="G10054" s="160"/>
      <c r="H10054" s="159"/>
      <c r="I10054" s="159"/>
      <c r="K10054" s="161"/>
      <c r="S10054" s="157"/>
    </row>
    <row r="10055" spans="1:19" s="158" customFormat="1" x14ac:dyDescent="0.2">
      <c r="A10055" s="157"/>
      <c r="E10055" s="159"/>
      <c r="F10055" s="159"/>
      <c r="G10055" s="160"/>
      <c r="H10055" s="159"/>
      <c r="I10055" s="159"/>
      <c r="K10055" s="161"/>
      <c r="S10055" s="157"/>
    </row>
    <row r="10056" spans="1:19" s="158" customFormat="1" x14ac:dyDescent="0.2">
      <c r="A10056" s="157"/>
      <c r="E10056" s="159"/>
      <c r="F10056" s="159"/>
      <c r="G10056" s="160"/>
      <c r="H10056" s="159"/>
      <c r="I10056" s="159"/>
      <c r="K10056" s="161"/>
      <c r="S10056" s="157"/>
    </row>
    <row r="10057" spans="1:19" s="158" customFormat="1" x14ac:dyDescent="0.2">
      <c r="A10057" s="157"/>
      <c r="E10057" s="159"/>
      <c r="F10057" s="159"/>
      <c r="G10057" s="160"/>
      <c r="H10057" s="159"/>
      <c r="I10057" s="159"/>
      <c r="K10057" s="161"/>
      <c r="S10057" s="157"/>
    </row>
    <row r="10058" spans="1:19" s="158" customFormat="1" x14ac:dyDescent="0.2">
      <c r="A10058" s="157"/>
      <c r="E10058" s="159"/>
      <c r="F10058" s="159"/>
      <c r="G10058" s="160"/>
      <c r="H10058" s="159"/>
      <c r="I10058" s="159"/>
      <c r="K10058" s="161"/>
      <c r="S10058" s="157"/>
    </row>
    <row r="10059" spans="1:19" s="158" customFormat="1" x14ac:dyDescent="0.2">
      <c r="A10059" s="157"/>
      <c r="E10059" s="159"/>
      <c r="F10059" s="159"/>
      <c r="G10059" s="160"/>
      <c r="H10059" s="159"/>
      <c r="I10059" s="159"/>
      <c r="K10059" s="161"/>
      <c r="S10059" s="157"/>
    </row>
    <row r="10060" spans="1:19" s="158" customFormat="1" x14ac:dyDescent="0.2">
      <c r="A10060" s="157"/>
      <c r="E10060" s="159"/>
      <c r="F10060" s="159"/>
      <c r="G10060" s="160"/>
      <c r="H10060" s="159"/>
      <c r="I10060" s="159"/>
      <c r="K10060" s="161"/>
      <c r="S10060" s="157"/>
    </row>
    <row r="10061" spans="1:19" s="158" customFormat="1" x14ac:dyDescent="0.2">
      <c r="A10061" s="157"/>
      <c r="E10061" s="159"/>
      <c r="F10061" s="159"/>
      <c r="G10061" s="160"/>
      <c r="H10061" s="159"/>
      <c r="I10061" s="159"/>
      <c r="K10061" s="161"/>
      <c r="S10061" s="157"/>
    </row>
    <row r="10062" spans="1:19" s="158" customFormat="1" x14ac:dyDescent="0.2">
      <c r="A10062" s="157"/>
      <c r="E10062" s="159"/>
      <c r="F10062" s="159"/>
      <c r="G10062" s="160"/>
      <c r="H10062" s="159"/>
      <c r="I10062" s="159"/>
      <c r="K10062" s="161"/>
      <c r="S10062" s="157"/>
    </row>
    <row r="10063" spans="1:19" s="158" customFormat="1" x14ac:dyDescent="0.2">
      <c r="A10063" s="157"/>
      <c r="E10063" s="159"/>
      <c r="F10063" s="159"/>
      <c r="G10063" s="160"/>
      <c r="H10063" s="159"/>
      <c r="I10063" s="159"/>
      <c r="K10063" s="161"/>
      <c r="S10063" s="157"/>
    </row>
    <row r="10064" spans="1:19" s="158" customFormat="1" x14ac:dyDescent="0.2">
      <c r="A10064" s="157"/>
      <c r="E10064" s="159"/>
      <c r="F10064" s="159"/>
      <c r="G10064" s="160"/>
      <c r="H10064" s="159"/>
      <c r="I10064" s="159"/>
      <c r="K10064" s="161"/>
      <c r="S10064" s="157"/>
    </row>
    <row r="10065" spans="1:19" s="158" customFormat="1" x14ac:dyDescent="0.2">
      <c r="A10065" s="157"/>
      <c r="E10065" s="159"/>
      <c r="F10065" s="159"/>
      <c r="G10065" s="160"/>
      <c r="H10065" s="159"/>
      <c r="I10065" s="159"/>
      <c r="K10065" s="161"/>
      <c r="S10065" s="157"/>
    </row>
    <row r="10066" spans="1:19" s="158" customFormat="1" x14ac:dyDescent="0.2">
      <c r="A10066" s="157"/>
      <c r="E10066" s="159"/>
      <c r="F10066" s="159"/>
      <c r="G10066" s="160"/>
      <c r="H10066" s="159"/>
      <c r="I10066" s="159"/>
      <c r="K10066" s="161"/>
      <c r="S10066" s="157"/>
    </row>
    <row r="10067" spans="1:19" s="158" customFormat="1" x14ac:dyDescent="0.2">
      <c r="A10067" s="157"/>
      <c r="E10067" s="159"/>
      <c r="F10067" s="159"/>
      <c r="G10067" s="160"/>
      <c r="H10067" s="159"/>
      <c r="I10067" s="159"/>
      <c r="K10067" s="161"/>
      <c r="S10067" s="157"/>
    </row>
    <row r="10068" spans="1:19" s="158" customFormat="1" x14ac:dyDescent="0.2">
      <c r="A10068" s="157"/>
      <c r="E10068" s="159"/>
      <c r="F10068" s="159"/>
      <c r="G10068" s="160"/>
      <c r="H10068" s="159"/>
      <c r="I10068" s="159"/>
      <c r="K10068" s="161"/>
      <c r="S10068" s="157"/>
    </row>
    <row r="10069" spans="1:19" s="158" customFormat="1" x14ac:dyDescent="0.2">
      <c r="A10069" s="157"/>
      <c r="E10069" s="159"/>
      <c r="F10069" s="159"/>
      <c r="G10069" s="160"/>
      <c r="H10069" s="159"/>
      <c r="I10069" s="159"/>
      <c r="K10069" s="161"/>
      <c r="S10069" s="157"/>
    </row>
    <row r="10070" spans="1:19" s="158" customFormat="1" x14ac:dyDescent="0.2">
      <c r="A10070" s="157"/>
      <c r="E10070" s="159"/>
      <c r="F10070" s="159"/>
      <c r="G10070" s="160"/>
      <c r="H10070" s="159"/>
      <c r="I10070" s="159"/>
      <c r="K10070" s="161"/>
      <c r="S10070" s="157"/>
    </row>
    <row r="10071" spans="1:19" s="158" customFormat="1" x14ac:dyDescent="0.2">
      <c r="A10071" s="157"/>
      <c r="E10071" s="159"/>
      <c r="F10071" s="159"/>
      <c r="G10071" s="160"/>
      <c r="H10071" s="159"/>
      <c r="I10071" s="159"/>
      <c r="K10071" s="161"/>
      <c r="S10071" s="157"/>
    </row>
    <row r="10072" spans="1:19" s="158" customFormat="1" x14ac:dyDescent="0.2">
      <c r="A10072" s="157"/>
      <c r="E10072" s="159"/>
      <c r="F10072" s="159"/>
      <c r="G10072" s="160"/>
      <c r="H10072" s="159"/>
      <c r="I10072" s="159"/>
      <c r="K10072" s="161"/>
      <c r="S10072" s="157"/>
    </row>
    <row r="10073" spans="1:19" s="158" customFormat="1" x14ac:dyDescent="0.2">
      <c r="A10073" s="157"/>
      <c r="E10073" s="159"/>
      <c r="F10073" s="159"/>
      <c r="G10073" s="160"/>
      <c r="H10073" s="159"/>
      <c r="I10073" s="159"/>
      <c r="K10073" s="161"/>
      <c r="S10073" s="157"/>
    </row>
    <row r="10074" spans="1:19" s="158" customFormat="1" x14ac:dyDescent="0.2">
      <c r="A10074" s="157"/>
      <c r="E10074" s="159"/>
      <c r="F10074" s="159"/>
      <c r="G10074" s="160"/>
      <c r="H10074" s="159"/>
      <c r="I10074" s="159"/>
      <c r="K10074" s="161"/>
      <c r="S10074" s="157"/>
    </row>
    <row r="10075" spans="1:19" s="158" customFormat="1" x14ac:dyDescent="0.2">
      <c r="A10075" s="157"/>
      <c r="E10075" s="159"/>
      <c r="F10075" s="159"/>
      <c r="G10075" s="160"/>
      <c r="H10075" s="159"/>
      <c r="I10075" s="159"/>
      <c r="K10075" s="161"/>
      <c r="S10075" s="157"/>
    </row>
    <row r="10076" spans="1:19" s="158" customFormat="1" x14ac:dyDescent="0.2">
      <c r="A10076" s="157"/>
      <c r="E10076" s="159"/>
      <c r="F10076" s="159"/>
      <c r="G10076" s="160"/>
      <c r="H10076" s="159"/>
      <c r="I10076" s="159"/>
      <c r="K10076" s="161"/>
      <c r="S10076" s="157"/>
    </row>
    <row r="10077" spans="1:19" s="158" customFormat="1" x14ac:dyDescent="0.2">
      <c r="A10077" s="157"/>
      <c r="E10077" s="159"/>
      <c r="F10077" s="159"/>
      <c r="G10077" s="160"/>
      <c r="H10077" s="159"/>
      <c r="I10077" s="159"/>
      <c r="K10077" s="161"/>
      <c r="S10077" s="157"/>
    </row>
    <row r="10078" spans="1:19" s="158" customFormat="1" x14ac:dyDescent="0.2">
      <c r="A10078" s="157"/>
      <c r="E10078" s="159"/>
      <c r="F10078" s="159"/>
      <c r="G10078" s="160"/>
      <c r="H10078" s="159"/>
      <c r="I10078" s="159"/>
      <c r="K10078" s="161"/>
      <c r="S10078" s="157"/>
    </row>
    <row r="10079" spans="1:19" s="158" customFormat="1" x14ac:dyDescent="0.2">
      <c r="A10079" s="157"/>
      <c r="E10079" s="159"/>
      <c r="F10079" s="159"/>
      <c r="G10079" s="160"/>
      <c r="H10079" s="159"/>
      <c r="I10079" s="159"/>
      <c r="K10079" s="161"/>
      <c r="S10079" s="157"/>
    </row>
    <row r="10080" spans="1:19" s="158" customFormat="1" x14ac:dyDescent="0.2">
      <c r="A10080" s="157"/>
      <c r="E10080" s="159"/>
      <c r="F10080" s="159"/>
      <c r="G10080" s="160"/>
      <c r="H10080" s="159"/>
      <c r="I10080" s="159"/>
      <c r="K10080" s="161"/>
      <c r="S10080" s="157"/>
    </row>
    <row r="10081" spans="1:19" s="158" customFormat="1" x14ac:dyDescent="0.2">
      <c r="A10081" s="157"/>
      <c r="E10081" s="159"/>
      <c r="F10081" s="159"/>
      <c r="G10081" s="160"/>
      <c r="H10081" s="159"/>
      <c r="I10081" s="159"/>
      <c r="K10081" s="161"/>
      <c r="S10081" s="157"/>
    </row>
    <row r="10082" spans="1:19" s="158" customFormat="1" x14ac:dyDescent="0.2">
      <c r="A10082" s="157"/>
      <c r="E10082" s="159"/>
      <c r="F10082" s="159"/>
      <c r="G10082" s="160"/>
      <c r="H10082" s="159"/>
      <c r="I10082" s="159"/>
      <c r="K10082" s="161"/>
      <c r="S10082" s="157"/>
    </row>
    <row r="10083" spans="1:19" s="158" customFormat="1" x14ac:dyDescent="0.2">
      <c r="A10083" s="157"/>
      <c r="E10083" s="159"/>
      <c r="F10083" s="159"/>
      <c r="G10083" s="160"/>
      <c r="H10083" s="159"/>
      <c r="I10083" s="159"/>
      <c r="K10083" s="161"/>
      <c r="S10083" s="157"/>
    </row>
    <row r="10084" spans="1:19" s="158" customFormat="1" x14ac:dyDescent="0.2">
      <c r="A10084" s="157"/>
      <c r="E10084" s="159"/>
      <c r="F10084" s="159"/>
      <c r="G10084" s="160"/>
      <c r="H10084" s="159"/>
      <c r="I10084" s="159"/>
      <c r="K10084" s="161"/>
      <c r="S10084" s="157"/>
    </row>
    <row r="10085" spans="1:19" s="158" customFormat="1" x14ac:dyDescent="0.2">
      <c r="A10085" s="157"/>
      <c r="E10085" s="159"/>
      <c r="F10085" s="159"/>
      <c r="G10085" s="160"/>
      <c r="H10085" s="159"/>
      <c r="I10085" s="159"/>
      <c r="K10085" s="161"/>
      <c r="S10085" s="157"/>
    </row>
    <row r="10086" spans="1:19" s="158" customFormat="1" x14ac:dyDescent="0.2">
      <c r="A10086" s="157"/>
      <c r="E10086" s="159"/>
      <c r="F10086" s="159"/>
      <c r="G10086" s="160"/>
      <c r="H10086" s="159"/>
      <c r="I10086" s="159"/>
      <c r="K10086" s="161"/>
      <c r="S10086" s="157"/>
    </row>
    <row r="10087" spans="1:19" s="158" customFormat="1" x14ac:dyDescent="0.2">
      <c r="A10087" s="157"/>
      <c r="E10087" s="159"/>
      <c r="F10087" s="159"/>
      <c r="G10087" s="160"/>
      <c r="H10087" s="159"/>
      <c r="I10087" s="159"/>
      <c r="K10087" s="161"/>
      <c r="S10087" s="157"/>
    </row>
    <row r="10088" spans="1:19" s="158" customFormat="1" x14ac:dyDescent="0.2">
      <c r="A10088" s="157"/>
      <c r="E10088" s="159"/>
      <c r="F10088" s="159"/>
      <c r="G10088" s="160"/>
      <c r="H10088" s="159"/>
      <c r="I10088" s="159"/>
      <c r="K10088" s="161"/>
      <c r="S10088" s="157"/>
    </row>
    <row r="10089" spans="1:19" s="158" customFormat="1" x14ac:dyDescent="0.2">
      <c r="A10089" s="157"/>
      <c r="E10089" s="159"/>
      <c r="F10089" s="159"/>
      <c r="G10089" s="160"/>
      <c r="H10089" s="159"/>
      <c r="I10089" s="159"/>
      <c r="K10089" s="161"/>
      <c r="S10089" s="157"/>
    </row>
    <row r="10090" spans="1:19" s="158" customFormat="1" x14ac:dyDescent="0.2">
      <c r="A10090" s="157"/>
      <c r="E10090" s="159"/>
      <c r="F10090" s="159"/>
      <c r="G10090" s="160"/>
      <c r="H10090" s="159"/>
      <c r="I10090" s="159"/>
      <c r="K10090" s="161"/>
      <c r="S10090" s="157"/>
    </row>
    <row r="10091" spans="1:19" s="158" customFormat="1" x14ac:dyDescent="0.2">
      <c r="A10091" s="157"/>
      <c r="E10091" s="159"/>
      <c r="F10091" s="159"/>
      <c r="G10091" s="160"/>
      <c r="H10091" s="159"/>
      <c r="I10091" s="159"/>
      <c r="K10091" s="161"/>
      <c r="S10091" s="157"/>
    </row>
    <row r="10092" spans="1:19" s="158" customFormat="1" x14ac:dyDescent="0.2">
      <c r="A10092" s="157"/>
      <c r="E10092" s="159"/>
      <c r="F10092" s="159"/>
      <c r="G10092" s="160"/>
      <c r="H10092" s="159"/>
      <c r="I10092" s="159"/>
      <c r="K10092" s="161"/>
      <c r="S10092" s="157"/>
    </row>
    <row r="10093" spans="1:19" s="158" customFormat="1" x14ac:dyDescent="0.2">
      <c r="A10093" s="157"/>
      <c r="E10093" s="159"/>
      <c r="F10093" s="159"/>
      <c r="G10093" s="160"/>
      <c r="H10093" s="159"/>
      <c r="I10093" s="159"/>
      <c r="K10093" s="161"/>
      <c r="S10093" s="157"/>
    </row>
    <row r="10094" spans="1:19" s="158" customFormat="1" x14ac:dyDescent="0.2">
      <c r="A10094" s="157"/>
      <c r="E10094" s="159"/>
      <c r="F10094" s="159"/>
      <c r="G10094" s="160"/>
      <c r="H10094" s="159"/>
      <c r="I10094" s="159"/>
      <c r="K10094" s="161"/>
      <c r="S10094" s="157"/>
    </row>
    <row r="10095" spans="1:19" s="158" customFormat="1" x14ac:dyDescent="0.2">
      <c r="A10095" s="157"/>
      <c r="E10095" s="159"/>
      <c r="F10095" s="159"/>
      <c r="G10095" s="160"/>
      <c r="H10095" s="159"/>
      <c r="I10095" s="159"/>
      <c r="K10095" s="161"/>
      <c r="S10095" s="157"/>
    </row>
    <row r="10096" spans="1:19" s="158" customFormat="1" x14ac:dyDescent="0.2">
      <c r="A10096" s="157"/>
      <c r="E10096" s="159"/>
      <c r="F10096" s="159"/>
      <c r="G10096" s="160"/>
      <c r="H10096" s="159"/>
      <c r="I10096" s="159"/>
      <c r="K10096" s="161"/>
      <c r="S10096" s="157"/>
    </row>
    <row r="10097" spans="1:19" s="158" customFormat="1" x14ac:dyDescent="0.2">
      <c r="A10097" s="157"/>
      <c r="E10097" s="159"/>
      <c r="F10097" s="159"/>
      <c r="G10097" s="160"/>
      <c r="H10097" s="159"/>
      <c r="I10097" s="159"/>
      <c r="K10097" s="161"/>
      <c r="S10097" s="157"/>
    </row>
    <row r="10098" spans="1:19" s="158" customFormat="1" x14ac:dyDescent="0.2">
      <c r="A10098" s="157"/>
      <c r="E10098" s="159"/>
      <c r="F10098" s="159"/>
      <c r="G10098" s="160"/>
      <c r="H10098" s="159"/>
      <c r="I10098" s="159"/>
      <c r="K10098" s="161"/>
      <c r="S10098" s="157"/>
    </row>
    <row r="10099" spans="1:19" s="158" customFormat="1" x14ac:dyDescent="0.2">
      <c r="A10099" s="157"/>
      <c r="E10099" s="159"/>
      <c r="F10099" s="159"/>
      <c r="G10099" s="160"/>
      <c r="H10099" s="159"/>
      <c r="I10099" s="159"/>
      <c r="K10099" s="161"/>
      <c r="S10099" s="157"/>
    </row>
    <row r="10100" spans="1:19" s="158" customFormat="1" x14ac:dyDescent="0.2">
      <c r="A10100" s="157"/>
      <c r="E10100" s="159"/>
      <c r="F10100" s="159"/>
      <c r="G10100" s="160"/>
      <c r="H10100" s="159"/>
      <c r="I10100" s="159"/>
      <c r="K10100" s="161"/>
      <c r="S10100" s="157"/>
    </row>
    <row r="10101" spans="1:19" s="158" customFormat="1" x14ac:dyDescent="0.2">
      <c r="A10101" s="157"/>
      <c r="E10101" s="159"/>
      <c r="F10101" s="159"/>
      <c r="G10101" s="160"/>
      <c r="H10101" s="159"/>
      <c r="I10101" s="159"/>
      <c r="K10101" s="161"/>
      <c r="S10101" s="157"/>
    </row>
    <row r="10102" spans="1:19" s="158" customFormat="1" x14ac:dyDescent="0.2">
      <c r="A10102" s="157"/>
      <c r="E10102" s="159"/>
      <c r="F10102" s="159"/>
      <c r="G10102" s="160"/>
      <c r="H10102" s="159"/>
      <c r="I10102" s="159"/>
      <c r="K10102" s="161"/>
      <c r="S10102" s="157"/>
    </row>
    <row r="10103" spans="1:19" s="158" customFormat="1" x14ac:dyDescent="0.2">
      <c r="A10103" s="157"/>
      <c r="E10103" s="159"/>
      <c r="F10103" s="159"/>
      <c r="G10103" s="160"/>
      <c r="H10103" s="159"/>
      <c r="I10103" s="159"/>
      <c r="K10103" s="161"/>
      <c r="S10103" s="157"/>
    </row>
    <row r="10104" spans="1:19" s="158" customFormat="1" x14ac:dyDescent="0.2">
      <c r="A10104" s="157"/>
      <c r="E10104" s="159"/>
      <c r="F10104" s="159"/>
      <c r="G10104" s="160"/>
      <c r="H10104" s="159"/>
      <c r="I10104" s="159"/>
      <c r="K10104" s="161"/>
      <c r="S10104" s="157"/>
    </row>
    <row r="10105" spans="1:19" s="158" customFormat="1" x14ac:dyDescent="0.2">
      <c r="A10105" s="157"/>
      <c r="E10105" s="159"/>
      <c r="F10105" s="159"/>
      <c r="G10105" s="160"/>
      <c r="H10105" s="159"/>
      <c r="I10105" s="159"/>
      <c r="K10105" s="161"/>
      <c r="S10105" s="157"/>
    </row>
    <row r="10106" spans="1:19" s="158" customFormat="1" x14ac:dyDescent="0.2">
      <c r="A10106" s="157"/>
      <c r="E10106" s="159"/>
      <c r="F10106" s="159"/>
      <c r="G10106" s="160"/>
      <c r="H10106" s="159"/>
      <c r="I10106" s="159"/>
      <c r="K10106" s="161"/>
      <c r="S10106" s="157"/>
    </row>
    <row r="10107" spans="1:19" s="158" customFormat="1" x14ac:dyDescent="0.2">
      <c r="A10107" s="157"/>
      <c r="E10107" s="159"/>
      <c r="F10107" s="159"/>
      <c r="G10107" s="160"/>
      <c r="H10107" s="159"/>
      <c r="I10107" s="159"/>
      <c r="K10107" s="161"/>
      <c r="S10107" s="157"/>
    </row>
    <row r="10108" spans="1:19" s="158" customFormat="1" x14ac:dyDescent="0.2">
      <c r="A10108" s="157"/>
      <c r="E10108" s="159"/>
      <c r="F10108" s="159"/>
      <c r="G10108" s="160"/>
      <c r="H10108" s="159"/>
      <c r="I10108" s="159"/>
      <c r="K10108" s="161"/>
      <c r="S10108" s="157"/>
    </row>
    <row r="10109" spans="1:19" s="158" customFormat="1" x14ac:dyDescent="0.2">
      <c r="A10109" s="157"/>
      <c r="E10109" s="159"/>
      <c r="F10109" s="159"/>
      <c r="G10109" s="160"/>
      <c r="H10109" s="159"/>
      <c r="I10109" s="159"/>
      <c r="K10109" s="161"/>
      <c r="S10109" s="157"/>
    </row>
    <row r="10110" spans="1:19" s="158" customFormat="1" x14ac:dyDescent="0.2">
      <c r="A10110" s="157"/>
      <c r="E10110" s="159"/>
      <c r="F10110" s="159"/>
      <c r="G10110" s="160"/>
      <c r="H10110" s="159"/>
      <c r="I10110" s="159"/>
      <c r="K10110" s="161"/>
      <c r="S10110" s="157"/>
    </row>
    <row r="10111" spans="1:19" s="158" customFormat="1" x14ac:dyDescent="0.2">
      <c r="A10111" s="157"/>
      <c r="E10111" s="159"/>
      <c r="F10111" s="159"/>
      <c r="G10111" s="160"/>
      <c r="H10111" s="159"/>
      <c r="I10111" s="159"/>
      <c r="K10111" s="161"/>
      <c r="S10111" s="157"/>
    </row>
    <row r="10112" spans="1:19" s="158" customFormat="1" x14ac:dyDescent="0.2">
      <c r="A10112" s="157"/>
      <c r="E10112" s="159"/>
      <c r="F10112" s="159"/>
      <c r="G10112" s="160"/>
      <c r="H10112" s="159"/>
      <c r="I10112" s="159"/>
      <c r="K10112" s="161"/>
      <c r="S10112" s="157"/>
    </row>
    <row r="10113" spans="1:19" s="158" customFormat="1" x14ac:dyDescent="0.2">
      <c r="A10113" s="157"/>
      <c r="E10113" s="159"/>
      <c r="F10113" s="159"/>
      <c r="G10113" s="160"/>
      <c r="H10113" s="159"/>
      <c r="I10113" s="159"/>
      <c r="K10113" s="161"/>
      <c r="S10113" s="157"/>
    </row>
    <row r="10114" spans="1:19" s="158" customFormat="1" x14ac:dyDescent="0.2">
      <c r="A10114" s="157"/>
      <c r="E10114" s="159"/>
      <c r="F10114" s="159"/>
      <c r="G10114" s="160"/>
      <c r="H10114" s="159"/>
      <c r="I10114" s="159"/>
      <c r="K10114" s="161"/>
      <c r="S10114" s="157"/>
    </row>
    <row r="10115" spans="1:19" s="158" customFormat="1" x14ac:dyDescent="0.2">
      <c r="A10115" s="157"/>
      <c r="E10115" s="159"/>
      <c r="F10115" s="159"/>
      <c r="G10115" s="160"/>
      <c r="H10115" s="159"/>
      <c r="I10115" s="159"/>
      <c r="K10115" s="161"/>
      <c r="S10115" s="157"/>
    </row>
    <row r="10116" spans="1:19" s="158" customFormat="1" x14ac:dyDescent="0.2">
      <c r="A10116" s="157"/>
      <c r="E10116" s="159"/>
      <c r="F10116" s="159"/>
      <c r="G10116" s="160"/>
      <c r="H10116" s="159"/>
      <c r="I10116" s="159"/>
      <c r="K10116" s="161"/>
      <c r="S10116" s="157"/>
    </row>
    <row r="10117" spans="1:19" s="158" customFormat="1" x14ac:dyDescent="0.2">
      <c r="A10117" s="157"/>
      <c r="E10117" s="159"/>
      <c r="F10117" s="159"/>
      <c r="G10117" s="160"/>
      <c r="H10117" s="159"/>
      <c r="I10117" s="159"/>
      <c r="K10117" s="161"/>
      <c r="S10117" s="157"/>
    </row>
    <row r="10118" spans="1:19" s="158" customFormat="1" x14ac:dyDescent="0.2">
      <c r="A10118" s="157"/>
      <c r="E10118" s="159"/>
      <c r="F10118" s="159"/>
      <c r="G10118" s="160"/>
      <c r="H10118" s="159"/>
      <c r="I10118" s="159"/>
      <c r="K10118" s="161"/>
      <c r="S10118" s="157"/>
    </row>
    <row r="10119" spans="1:19" s="158" customFormat="1" x14ac:dyDescent="0.2">
      <c r="A10119" s="157"/>
      <c r="E10119" s="159"/>
      <c r="F10119" s="159"/>
      <c r="G10119" s="160"/>
      <c r="H10119" s="159"/>
      <c r="I10119" s="159"/>
      <c r="K10119" s="161"/>
      <c r="S10119" s="157"/>
    </row>
    <row r="10120" spans="1:19" s="158" customFormat="1" x14ac:dyDescent="0.2">
      <c r="A10120" s="157"/>
      <c r="E10120" s="159"/>
      <c r="F10120" s="159"/>
      <c r="G10120" s="160"/>
      <c r="H10120" s="159"/>
      <c r="I10120" s="159"/>
      <c r="K10120" s="161"/>
      <c r="S10120" s="157"/>
    </row>
    <row r="10121" spans="1:19" s="158" customFormat="1" x14ac:dyDescent="0.2">
      <c r="A10121" s="157"/>
      <c r="E10121" s="159"/>
      <c r="F10121" s="159"/>
      <c r="G10121" s="160"/>
      <c r="H10121" s="159"/>
      <c r="I10121" s="159"/>
      <c r="K10121" s="161"/>
      <c r="S10121" s="157"/>
    </row>
    <row r="10122" spans="1:19" s="158" customFormat="1" x14ac:dyDescent="0.2">
      <c r="A10122" s="157"/>
      <c r="E10122" s="159"/>
      <c r="F10122" s="159"/>
      <c r="G10122" s="160"/>
      <c r="H10122" s="159"/>
      <c r="I10122" s="159"/>
      <c r="K10122" s="161"/>
      <c r="S10122" s="157"/>
    </row>
    <row r="10123" spans="1:19" s="158" customFormat="1" x14ac:dyDescent="0.2">
      <c r="A10123" s="157"/>
      <c r="E10123" s="159"/>
      <c r="F10123" s="159"/>
      <c r="G10123" s="160"/>
      <c r="H10123" s="159"/>
      <c r="I10123" s="159"/>
      <c r="K10123" s="161"/>
      <c r="S10123" s="157"/>
    </row>
    <row r="10124" spans="1:19" s="158" customFormat="1" x14ac:dyDescent="0.2">
      <c r="A10124" s="157"/>
      <c r="E10124" s="159"/>
      <c r="F10124" s="159"/>
      <c r="G10124" s="160"/>
      <c r="H10124" s="159"/>
      <c r="I10124" s="159"/>
      <c r="K10124" s="161"/>
      <c r="S10124" s="157"/>
    </row>
    <row r="10125" spans="1:19" s="158" customFormat="1" x14ac:dyDescent="0.2">
      <c r="A10125" s="157"/>
      <c r="E10125" s="159"/>
      <c r="F10125" s="159"/>
      <c r="G10125" s="160"/>
      <c r="H10125" s="159"/>
      <c r="I10125" s="159"/>
      <c r="K10125" s="161"/>
      <c r="S10125" s="157"/>
    </row>
    <row r="10126" spans="1:19" s="158" customFormat="1" x14ac:dyDescent="0.2">
      <c r="A10126" s="157"/>
      <c r="E10126" s="159"/>
      <c r="F10126" s="159"/>
      <c r="G10126" s="160"/>
      <c r="H10126" s="159"/>
      <c r="I10126" s="159"/>
      <c r="K10126" s="161"/>
      <c r="S10126" s="157"/>
    </row>
    <row r="10127" spans="1:19" s="158" customFormat="1" x14ac:dyDescent="0.2">
      <c r="A10127" s="157"/>
      <c r="E10127" s="159"/>
      <c r="F10127" s="159"/>
      <c r="G10127" s="160"/>
      <c r="H10127" s="159"/>
      <c r="I10127" s="159"/>
      <c r="K10127" s="161"/>
      <c r="S10127" s="157"/>
    </row>
    <row r="10128" spans="1:19" s="158" customFormat="1" x14ac:dyDescent="0.2">
      <c r="A10128" s="157"/>
      <c r="E10128" s="159"/>
      <c r="F10128" s="159"/>
      <c r="G10128" s="160"/>
      <c r="H10128" s="159"/>
      <c r="I10128" s="159"/>
      <c r="K10128" s="161"/>
      <c r="S10128" s="157"/>
    </row>
    <row r="10129" spans="1:19" s="158" customFormat="1" x14ac:dyDescent="0.2">
      <c r="A10129" s="157"/>
      <c r="E10129" s="159"/>
      <c r="F10129" s="159"/>
      <c r="G10129" s="160"/>
      <c r="H10129" s="159"/>
      <c r="I10129" s="159"/>
      <c r="K10129" s="161"/>
      <c r="S10129" s="157"/>
    </row>
    <row r="10130" spans="1:19" s="158" customFormat="1" x14ac:dyDescent="0.2">
      <c r="A10130" s="157"/>
      <c r="E10130" s="159"/>
      <c r="F10130" s="159"/>
      <c r="G10130" s="160"/>
      <c r="H10130" s="159"/>
      <c r="I10130" s="159"/>
      <c r="K10130" s="161"/>
      <c r="S10130" s="157"/>
    </row>
    <row r="10131" spans="1:19" s="158" customFormat="1" x14ac:dyDescent="0.2">
      <c r="A10131" s="157"/>
      <c r="E10131" s="159"/>
      <c r="F10131" s="159"/>
      <c r="G10131" s="160"/>
      <c r="H10131" s="159"/>
      <c r="I10131" s="159"/>
      <c r="K10131" s="161"/>
      <c r="S10131" s="157"/>
    </row>
    <row r="10132" spans="1:19" s="158" customFormat="1" x14ac:dyDescent="0.2">
      <c r="A10132" s="157"/>
      <c r="E10132" s="159"/>
      <c r="F10132" s="159"/>
      <c r="G10132" s="160"/>
      <c r="H10132" s="159"/>
      <c r="I10132" s="159"/>
      <c r="K10132" s="161"/>
      <c r="S10132" s="157"/>
    </row>
    <row r="10133" spans="1:19" s="158" customFormat="1" x14ac:dyDescent="0.2">
      <c r="A10133" s="157"/>
      <c r="E10133" s="159"/>
      <c r="F10133" s="159"/>
      <c r="G10133" s="160"/>
      <c r="H10133" s="159"/>
      <c r="I10133" s="159"/>
      <c r="K10133" s="161"/>
      <c r="S10133" s="157"/>
    </row>
    <row r="10134" spans="1:19" s="158" customFormat="1" x14ac:dyDescent="0.2">
      <c r="A10134" s="157"/>
      <c r="E10134" s="159"/>
      <c r="F10134" s="159"/>
      <c r="G10134" s="160"/>
      <c r="H10134" s="159"/>
      <c r="I10134" s="159"/>
      <c r="K10134" s="161"/>
      <c r="S10134" s="157"/>
    </row>
    <row r="10135" spans="1:19" s="158" customFormat="1" x14ac:dyDescent="0.2">
      <c r="A10135" s="157"/>
      <c r="E10135" s="159"/>
      <c r="F10135" s="159"/>
      <c r="G10135" s="160"/>
      <c r="H10135" s="159"/>
      <c r="I10135" s="159"/>
      <c r="K10135" s="161"/>
      <c r="S10135" s="157"/>
    </row>
    <row r="10136" spans="1:19" s="158" customFormat="1" x14ac:dyDescent="0.2">
      <c r="A10136" s="157"/>
      <c r="E10136" s="159"/>
      <c r="F10136" s="159"/>
      <c r="G10136" s="160"/>
      <c r="H10136" s="159"/>
      <c r="I10136" s="159"/>
      <c r="K10136" s="161"/>
      <c r="S10136" s="157"/>
    </row>
    <row r="10137" spans="1:19" s="158" customFormat="1" x14ac:dyDescent="0.2">
      <c r="A10137" s="157"/>
      <c r="E10137" s="159"/>
      <c r="F10137" s="159"/>
      <c r="G10137" s="160"/>
      <c r="H10137" s="159"/>
      <c r="I10137" s="159"/>
      <c r="K10137" s="161"/>
      <c r="S10137" s="157"/>
    </row>
    <row r="10138" spans="1:19" s="158" customFormat="1" x14ac:dyDescent="0.2">
      <c r="A10138" s="157"/>
      <c r="E10138" s="159"/>
      <c r="F10138" s="159"/>
      <c r="G10138" s="160"/>
      <c r="H10138" s="159"/>
      <c r="I10138" s="159"/>
      <c r="K10138" s="161"/>
      <c r="S10138" s="157"/>
    </row>
    <row r="10139" spans="1:19" s="158" customFormat="1" x14ac:dyDescent="0.2">
      <c r="A10139" s="157"/>
      <c r="E10139" s="159"/>
      <c r="F10139" s="159"/>
      <c r="G10139" s="160"/>
      <c r="H10139" s="159"/>
      <c r="I10139" s="159"/>
      <c r="K10139" s="161"/>
      <c r="S10139" s="157"/>
    </row>
    <row r="10140" spans="1:19" s="158" customFormat="1" x14ac:dyDescent="0.2">
      <c r="A10140" s="157"/>
      <c r="E10140" s="159"/>
      <c r="F10140" s="159"/>
      <c r="G10140" s="160"/>
      <c r="H10140" s="159"/>
      <c r="I10140" s="159"/>
      <c r="K10140" s="161"/>
      <c r="S10140" s="157"/>
    </row>
    <row r="10141" spans="1:19" s="158" customFormat="1" x14ac:dyDescent="0.2">
      <c r="A10141" s="157"/>
      <c r="E10141" s="159"/>
      <c r="F10141" s="159"/>
      <c r="G10141" s="160"/>
      <c r="H10141" s="159"/>
      <c r="I10141" s="159"/>
      <c r="K10141" s="161"/>
      <c r="S10141" s="157"/>
    </row>
    <row r="10142" spans="1:19" s="158" customFormat="1" x14ac:dyDescent="0.2">
      <c r="A10142" s="157"/>
      <c r="E10142" s="159"/>
      <c r="F10142" s="159"/>
      <c r="G10142" s="160"/>
      <c r="H10142" s="159"/>
      <c r="I10142" s="159"/>
      <c r="K10142" s="161"/>
      <c r="S10142" s="157"/>
    </row>
    <row r="10143" spans="1:19" s="158" customFormat="1" x14ac:dyDescent="0.2">
      <c r="A10143" s="157"/>
      <c r="E10143" s="159"/>
      <c r="F10143" s="159"/>
      <c r="G10143" s="160"/>
      <c r="H10143" s="159"/>
      <c r="I10143" s="159"/>
      <c r="K10143" s="161"/>
      <c r="S10143" s="157"/>
    </row>
    <row r="10144" spans="1:19" s="158" customFormat="1" x14ac:dyDescent="0.2">
      <c r="A10144" s="157"/>
      <c r="E10144" s="159"/>
      <c r="F10144" s="159"/>
      <c r="G10144" s="160"/>
      <c r="H10144" s="159"/>
      <c r="I10144" s="159"/>
      <c r="K10144" s="161"/>
      <c r="S10144" s="157"/>
    </row>
    <row r="10145" spans="1:19" s="158" customFormat="1" x14ac:dyDescent="0.2">
      <c r="A10145" s="157"/>
      <c r="E10145" s="159"/>
      <c r="F10145" s="159"/>
      <c r="G10145" s="160"/>
      <c r="H10145" s="159"/>
      <c r="I10145" s="159"/>
      <c r="K10145" s="161"/>
      <c r="S10145" s="157"/>
    </row>
    <row r="10146" spans="1:19" s="158" customFormat="1" x14ac:dyDescent="0.2">
      <c r="A10146" s="157"/>
      <c r="E10146" s="159"/>
      <c r="F10146" s="159"/>
      <c r="G10146" s="160"/>
      <c r="H10146" s="159"/>
      <c r="I10146" s="159"/>
      <c r="K10146" s="161"/>
      <c r="S10146" s="157"/>
    </row>
    <row r="10147" spans="1:19" s="158" customFormat="1" x14ac:dyDescent="0.2">
      <c r="A10147" s="157"/>
      <c r="E10147" s="159"/>
      <c r="F10147" s="159"/>
      <c r="G10147" s="160"/>
      <c r="H10147" s="159"/>
      <c r="I10147" s="159"/>
      <c r="K10147" s="161"/>
      <c r="S10147" s="157"/>
    </row>
    <row r="10148" spans="1:19" s="158" customFormat="1" x14ac:dyDescent="0.2">
      <c r="A10148" s="157"/>
      <c r="E10148" s="159"/>
      <c r="F10148" s="159"/>
      <c r="G10148" s="160"/>
      <c r="H10148" s="159"/>
      <c r="I10148" s="159"/>
      <c r="K10148" s="161"/>
      <c r="S10148" s="157"/>
    </row>
    <row r="10149" spans="1:19" s="158" customFormat="1" x14ac:dyDescent="0.2">
      <c r="A10149" s="157"/>
      <c r="E10149" s="159"/>
      <c r="F10149" s="159"/>
      <c r="G10149" s="160"/>
      <c r="H10149" s="159"/>
      <c r="I10149" s="159"/>
      <c r="K10149" s="161"/>
      <c r="S10149" s="157"/>
    </row>
    <row r="10150" spans="1:19" s="158" customFormat="1" x14ac:dyDescent="0.2">
      <c r="A10150" s="157"/>
      <c r="E10150" s="159"/>
      <c r="F10150" s="159"/>
      <c r="G10150" s="160"/>
      <c r="H10150" s="159"/>
      <c r="I10150" s="159"/>
      <c r="K10150" s="161"/>
      <c r="S10150" s="157"/>
    </row>
    <row r="10151" spans="1:19" s="158" customFormat="1" x14ac:dyDescent="0.2">
      <c r="A10151" s="157"/>
      <c r="E10151" s="159"/>
      <c r="F10151" s="159"/>
      <c r="G10151" s="160"/>
      <c r="H10151" s="159"/>
      <c r="I10151" s="159"/>
      <c r="K10151" s="161"/>
      <c r="S10151" s="157"/>
    </row>
    <row r="10152" spans="1:19" s="158" customFormat="1" x14ac:dyDescent="0.2">
      <c r="A10152" s="157"/>
      <c r="E10152" s="159"/>
      <c r="F10152" s="159"/>
      <c r="G10152" s="160"/>
      <c r="H10152" s="159"/>
      <c r="I10152" s="159"/>
      <c r="K10152" s="161"/>
      <c r="S10152" s="157"/>
    </row>
    <row r="10153" spans="1:19" s="158" customFormat="1" x14ac:dyDescent="0.2">
      <c r="A10153" s="157"/>
      <c r="E10153" s="159"/>
      <c r="F10153" s="159"/>
      <c r="G10153" s="160"/>
      <c r="H10153" s="159"/>
      <c r="I10153" s="159"/>
      <c r="K10153" s="161"/>
      <c r="S10153" s="157"/>
    </row>
    <row r="10154" spans="1:19" s="158" customFormat="1" x14ac:dyDescent="0.2">
      <c r="A10154" s="157"/>
      <c r="E10154" s="159"/>
      <c r="F10154" s="159"/>
      <c r="G10154" s="160"/>
      <c r="H10154" s="159"/>
      <c r="I10154" s="159"/>
      <c r="K10154" s="161"/>
      <c r="S10154" s="157"/>
    </row>
    <row r="10155" spans="1:19" s="158" customFormat="1" x14ac:dyDescent="0.2">
      <c r="A10155" s="157"/>
      <c r="E10155" s="159"/>
      <c r="F10155" s="159"/>
      <c r="G10155" s="160"/>
      <c r="H10155" s="159"/>
      <c r="I10155" s="159"/>
      <c r="K10155" s="161"/>
      <c r="S10155" s="157"/>
    </row>
    <row r="10156" spans="1:19" s="158" customFormat="1" x14ac:dyDescent="0.2">
      <c r="A10156" s="157"/>
      <c r="E10156" s="159"/>
      <c r="F10156" s="159"/>
      <c r="G10156" s="160"/>
      <c r="H10156" s="159"/>
      <c r="I10156" s="159"/>
      <c r="K10156" s="161"/>
      <c r="S10156" s="157"/>
    </row>
    <row r="10157" spans="1:19" s="158" customFormat="1" x14ac:dyDescent="0.2">
      <c r="A10157" s="157"/>
      <c r="E10157" s="159"/>
      <c r="F10157" s="159"/>
      <c r="G10157" s="160"/>
      <c r="H10157" s="159"/>
      <c r="I10157" s="159"/>
      <c r="K10157" s="161"/>
      <c r="S10157" s="157"/>
    </row>
    <row r="10158" spans="1:19" s="158" customFormat="1" x14ac:dyDescent="0.2">
      <c r="A10158" s="157"/>
      <c r="E10158" s="159"/>
      <c r="F10158" s="159"/>
      <c r="G10158" s="160"/>
      <c r="H10158" s="159"/>
      <c r="I10158" s="159"/>
      <c r="K10158" s="161"/>
      <c r="S10158" s="157"/>
    </row>
    <row r="10159" spans="1:19" s="158" customFormat="1" x14ac:dyDescent="0.2">
      <c r="A10159" s="157"/>
      <c r="E10159" s="159"/>
      <c r="F10159" s="159"/>
      <c r="G10159" s="160"/>
      <c r="H10159" s="159"/>
      <c r="I10159" s="159"/>
      <c r="K10159" s="161"/>
      <c r="S10159" s="157"/>
    </row>
    <row r="10160" spans="1:19" s="158" customFormat="1" x14ac:dyDescent="0.2">
      <c r="A10160" s="157"/>
      <c r="E10160" s="159"/>
      <c r="F10160" s="159"/>
      <c r="G10160" s="160"/>
      <c r="H10160" s="159"/>
      <c r="I10160" s="159"/>
      <c r="K10160" s="161"/>
      <c r="S10160" s="157"/>
    </row>
    <row r="10161" spans="1:19" s="158" customFormat="1" x14ac:dyDescent="0.2">
      <c r="A10161" s="157"/>
      <c r="E10161" s="159"/>
      <c r="F10161" s="159"/>
      <c r="G10161" s="160"/>
      <c r="H10161" s="159"/>
      <c r="I10161" s="159"/>
      <c r="K10161" s="161"/>
      <c r="S10161" s="157"/>
    </row>
    <row r="10162" spans="1:19" s="158" customFormat="1" x14ac:dyDescent="0.2">
      <c r="A10162" s="157"/>
      <c r="E10162" s="159"/>
      <c r="F10162" s="159"/>
      <c r="G10162" s="160"/>
      <c r="H10162" s="159"/>
      <c r="I10162" s="159"/>
      <c r="K10162" s="161"/>
      <c r="S10162" s="157"/>
    </row>
    <row r="10163" spans="1:19" s="158" customFormat="1" x14ac:dyDescent="0.2">
      <c r="A10163" s="157"/>
      <c r="E10163" s="159"/>
      <c r="F10163" s="159"/>
      <c r="G10163" s="160"/>
      <c r="H10163" s="159"/>
      <c r="I10163" s="159"/>
      <c r="K10163" s="161"/>
      <c r="S10163" s="157"/>
    </row>
    <row r="10164" spans="1:19" s="158" customFormat="1" x14ac:dyDescent="0.2">
      <c r="A10164" s="157"/>
      <c r="E10164" s="159"/>
      <c r="F10164" s="159"/>
      <c r="G10164" s="160"/>
      <c r="H10164" s="159"/>
      <c r="I10164" s="159"/>
      <c r="K10164" s="161"/>
      <c r="S10164" s="157"/>
    </row>
    <row r="10165" spans="1:19" s="158" customFormat="1" x14ac:dyDescent="0.2">
      <c r="A10165" s="157"/>
      <c r="E10165" s="159"/>
      <c r="F10165" s="159"/>
      <c r="G10165" s="160"/>
      <c r="H10165" s="159"/>
      <c r="I10165" s="159"/>
      <c r="K10165" s="161"/>
      <c r="S10165" s="157"/>
    </row>
    <row r="10166" spans="1:19" s="158" customFormat="1" x14ac:dyDescent="0.2">
      <c r="A10166" s="157"/>
      <c r="E10166" s="159"/>
      <c r="F10166" s="159"/>
      <c r="G10166" s="160"/>
      <c r="H10166" s="159"/>
      <c r="I10166" s="159"/>
      <c r="K10166" s="161"/>
      <c r="S10166" s="157"/>
    </row>
    <row r="10167" spans="1:19" s="158" customFormat="1" x14ac:dyDescent="0.2">
      <c r="A10167" s="157"/>
      <c r="E10167" s="159"/>
      <c r="F10167" s="159"/>
      <c r="G10167" s="160"/>
      <c r="H10167" s="159"/>
      <c r="I10167" s="159"/>
      <c r="K10167" s="161"/>
      <c r="S10167" s="157"/>
    </row>
    <row r="10168" spans="1:19" s="158" customFormat="1" x14ac:dyDescent="0.2">
      <c r="A10168" s="157"/>
      <c r="E10168" s="159"/>
      <c r="F10168" s="159"/>
      <c r="G10168" s="160"/>
      <c r="H10168" s="159"/>
      <c r="I10168" s="159"/>
      <c r="K10168" s="161"/>
      <c r="S10168" s="157"/>
    </row>
    <row r="10169" spans="1:19" s="158" customFormat="1" x14ac:dyDescent="0.2">
      <c r="A10169" s="157"/>
      <c r="E10169" s="159"/>
      <c r="F10169" s="159"/>
      <c r="G10169" s="160"/>
      <c r="H10169" s="159"/>
      <c r="I10169" s="159"/>
      <c r="K10169" s="161"/>
      <c r="S10169" s="157"/>
    </row>
    <row r="10170" spans="1:19" s="158" customFormat="1" x14ac:dyDescent="0.2">
      <c r="A10170" s="157"/>
      <c r="E10170" s="159"/>
      <c r="F10170" s="159"/>
      <c r="G10170" s="160"/>
      <c r="H10170" s="159"/>
      <c r="I10170" s="159"/>
      <c r="K10170" s="161"/>
      <c r="S10170" s="157"/>
    </row>
    <row r="10171" spans="1:19" s="158" customFormat="1" x14ac:dyDescent="0.2">
      <c r="A10171" s="157"/>
      <c r="E10171" s="159"/>
      <c r="F10171" s="159"/>
      <c r="G10171" s="160"/>
      <c r="H10171" s="159"/>
      <c r="I10171" s="159"/>
      <c r="K10171" s="161"/>
      <c r="S10171" s="157"/>
    </row>
    <row r="10172" spans="1:19" s="158" customFormat="1" x14ac:dyDescent="0.2">
      <c r="A10172" s="157"/>
      <c r="E10172" s="159"/>
      <c r="F10172" s="159"/>
      <c r="G10172" s="160"/>
      <c r="H10172" s="159"/>
      <c r="I10172" s="159"/>
      <c r="K10172" s="161"/>
      <c r="S10172" s="157"/>
    </row>
    <row r="10173" spans="1:19" s="158" customFormat="1" x14ac:dyDescent="0.2">
      <c r="A10173" s="157"/>
      <c r="E10173" s="159"/>
      <c r="F10173" s="159"/>
      <c r="G10173" s="160"/>
      <c r="H10173" s="159"/>
      <c r="I10173" s="159"/>
      <c r="K10173" s="161"/>
      <c r="S10173" s="157"/>
    </row>
    <row r="10174" spans="1:19" s="158" customFormat="1" x14ac:dyDescent="0.2">
      <c r="A10174" s="157"/>
      <c r="E10174" s="159"/>
      <c r="F10174" s="159"/>
      <c r="G10174" s="160"/>
      <c r="H10174" s="159"/>
      <c r="I10174" s="159"/>
      <c r="K10174" s="161"/>
      <c r="S10174" s="157"/>
    </row>
    <row r="10175" spans="1:19" s="158" customFormat="1" x14ac:dyDescent="0.2">
      <c r="A10175" s="157"/>
      <c r="E10175" s="159"/>
      <c r="F10175" s="159"/>
      <c r="G10175" s="160"/>
      <c r="H10175" s="159"/>
      <c r="I10175" s="159"/>
      <c r="K10175" s="161"/>
      <c r="S10175" s="157"/>
    </row>
    <row r="10176" spans="1:19" s="158" customFormat="1" x14ac:dyDescent="0.2">
      <c r="A10176" s="157"/>
      <c r="E10176" s="159"/>
      <c r="F10176" s="159"/>
      <c r="G10176" s="160"/>
      <c r="H10176" s="159"/>
      <c r="I10176" s="159"/>
      <c r="K10176" s="161"/>
      <c r="S10176" s="157"/>
    </row>
    <row r="10177" spans="1:19" s="158" customFormat="1" x14ac:dyDescent="0.2">
      <c r="A10177" s="157"/>
      <c r="E10177" s="159"/>
      <c r="F10177" s="159"/>
      <c r="G10177" s="160"/>
      <c r="H10177" s="159"/>
      <c r="I10177" s="159"/>
      <c r="K10177" s="161"/>
      <c r="S10177" s="157"/>
    </row>
    <row r="10178" spans="1:19" s="158" customFormat="1" x14ac:dyDescent="0.2">
      <c r="A10178" s="157"/>
      <c r="E10178" s="159"/>
      <c r="F10178" s="159"/>
      <c r="G10178" s="160"/>
      <c r="H10178" s="159"/>
      <c r="I10178" s="159"/>
      <c r="K10178" s="161"/>
      <c r="S10178" s="157"/>
    </row>
    <row r="10179" spans="1:19" s="158" customFormat="1" x14ac:dyDescent="0.2">
      <c r="A10179" s="157"/>
      <c r="E10179" s="159"/>
      <c r="F10179" s="159"/>
      <c r="G10179" s="160"/>
      <c r="H10179" s="159"/>
      <c r="I10179" s="159"/>
      <c r="K10179" s="161"/>
      <c r="S10179" s="157"/>
    </row>
    <row r="10180" spans="1:19" s="158" customFormat="1" x14ac:dyDescent="0.2">
      <c r="A10180" s="157"/>
      <c r="E10180" s="159"/>
      <c r="F10180" s="159"/>
      <c r="G10180" s="160"/>
      <c r="H10180" s="159"/>
      <c r="I10180" s="159"/>
      <c r="K10180" s="161"/>
      <c r="S10180" s="157"/>
    </row>
    <row r="10181" spans="1:19" s="158" customFormat="1" x14ac:dyDescent="0.2">
      <c r="A10181" s="157"/>
      <c r="E10181" s="159"/>
      <c r="F10181" s="159"/>
      <c r="G10181" s="160"/>
      <c r="H10181" s="159"/>
      <c r="I10181" s="159"/>
      <c r="K10181" s="161"/>
      <c r="S10181" s="157"/>
    </row>
    <row r="10182" spans="1:19" s="158" customFormat="1" x14ac:dyDescent="0.2">
      <c r="A10182" s="157"/>
      <c r="E10182" s="159"/>
      <c r="F10182" s="159"/>
      <c r="G10182" s="160"/>
      <c r="H10182" s="159"/>
      <c r="I10182" s="159"/>
      <c r="K10182" s="161"/>
      <c r="S10182" s="157"/>
    </row>
    <row r="10183" spans="1:19" s="158" customFormat="1" x14ac:dyDescent="0.2">
      <c r="A10183" s="157"/>
      <c r="E10183" s="159"/>
      <c r="F10183" s="159"/>
      <c r="G10183" s="160"/>
      <c r="H10183" s="159"/>
      <c r="I10183" s="159"/>
      <c r="K10183" s="161"/>
      <c r="S10183" s="157"/>
    </row>
    <row r="10184" spans="1:19" s="158" customFormat="1" x14ac:dyDescent="0.2">
      <c r="A10184" s="157"/>
      <c r="E10184" s="159"/>
      <c r="F10184" s="159"/>
      <c r="G10184" s="160"/>
      <c r="H10184" s="159"/>
      <c r="I10184" s="159"/>
      <c r="K10184" s="161"/>
      <c r="S10184" s="157"/>
    </row>
    <row r="10185" spans="1:19" s="158" customFormat="1" x14ac:dyDescent="0.2">
      <c r="A10185" s="157"/>
      <c r="E10185" s="159"/>
      <c r="F10185" s="159"/>
      <c r="G10185" s="160"/>
      <c r="H10185" s="159"/>
      <c r="I10185" s="159"/>
      <c r="K10185" s="161"/>
      <c r="S10185" s="157"/>
    </row>
    <row r="10186" spans="1:19" s="158" customFormat="1" x14ac:dyDescent="0.2">
      <c r="A10186" s="157"/>
      <c r="E10186" s="159"/>
      <c r="F10186" s="159"/>
      <c r="G10186" s="160"/>
      <c r="H10186" s="159"/>
      <c r="I10186" s="159"/>
      <c r="K10186" s="161"/>
      <c r="S10186" s="157"/>
    </row>
    <row r="10187" spans="1:19" s="158" customFormat="1" x14ac:dyDescent="0.2">
      <c r="A10187" s="157"/>
      <c r="E10187" s="159"/>
      <c r="F10187" s="159"/>
      <c r="G10187" s="160"/>
      <c r="H10187" s="159"/>
      <c r="I10187" s="159"/>
      <c r="K10187" s="161"/>
      <c r="S10187" s="157"/>
    </row>
    <row r="10188" spans="1:19" s="158" customFormat="1" x14ac:dyDescent="0.2">
      <c r="A10188" s="157"/>
      <c r="E10188" s="159"/>
      <c r="F10188" s="159"/>
      <c r="G10188" s="160"/>
      <c r="H10188" s="159"/>
      <c r="I10188" s="159"/>
      <c r="K10188" s="161"/>
      <c r="S10188" s="157"/>
    </row>
    <row r="10189" spans="1:19" s="158" customFormat="1" x14ac:dyDescent="0.2">
      <c r="A10189" s="157"/>
      <c r="E10189" s="159"/>
      <c r="F10189" s="159"/>
      <c r="G10189" s="160"/>
      <c r="H10189" s="159"/>
      <c r="I10189" s="159"/>
      <c r="K10189" s="161"/>
      <c r="S10189" s="157"/>
    </row>
    <row r="10190" spans="1:19" s="158" customFormat="1" x14ac:dyDescent="0.2">
      <c r="A10190" s="157"/>
      <c r="E10190" s="159"/>
      <c r="F10190" s="159"/>
      <c r="G10190" s="160"/>
      <c r="H10190" s="159"/>
      <c r="I10190" s="159"/>
      <c r="K10190" s="161"/>
      <c r="S10190" s="157"/>
    </row>
    <row r="10191" spans="1:19" s="158" customFormat="1" x14ac:dyDescent="0.2">
      <c r="A10191" s="157"/>
      <c r="E10191" s="159"/>
      <c r="F10191" s="159"/>
      <c r="G10191" s="160"/>
      <c r="H10191" s="159"/>
      <c r="I10191" s="159"/>
      <c r="K10191" s="161"/>
      <c r="S10191" s="157"/>
    </row>
    <row r="10192" spans="1:19" s="158" customFormat="1" x14ac:dyDescent="0.2">
      <c r="A10192" s="157"/>
      <c r="E10192" s="159"/>
      <c r="F10192" s="159"/>
      <c r="G10192" s="160"/>
      <c r="H10192" s="159"/>
      <c r="I10192" s="159"/>
      <c r="K10192" s="161"/>
      <c r="S10192" s="157"/>
    </row>
    <row r="10193" spans="1:19" s="158" customFormat="1" x14ac:dyDescent="0.2">
      <c r="A10193" s="157"/>
      <c r="E10193" s="159"/>
      <c r="F10193" s="159"/>
      <c r="G10193" s="160"/>
      <c r="H10193" s="159"/>
      <c r="I10193" s="159"/>
      <c r="K10193" s="161"/>
      <c r="S10193" s="157"/>
    </row>
    <row r="10194" spans="1:19" s="158" customFormat="1" x14ac:dyDescent="0.2">
      <c r="A10194" s="157"/>
      <c r="E10194" s="159"/>
      <c r="F10194" s="159"/>
      <c r="G10194" s="160"/>
      <c r="H10194" s="159"/>
      <c r="I10194" s="159"/>
      <c r="K10194" s="161"/>
      <c r="S10194" s="157"/>
    </row>
    <row r="10195" spans="1:19" s="158" customFormat="1" x14ac:dyDescent="0.2">
      <c r="A10195" s="157"/>
      <c r="E10195" s="159"/>
      <c r="F10195" s="159"/>
      <c r="G10195" s="160"/>
      <c r="H10195" s="159"/>
      <c r="I10195" s="159"/>
      <c r="K10195" s="161"/>
      <c r="S10195" s="157"/>
    </row>
    <row r="10196" spans="1:19" s="158" customFormat="1" x14ac:dyDescent="0.2">
      <c r="A10196" s="157"/>
      <c r="E10196" s="159"/>
      <c r="F10196" s="159"/>
      <c r="G10196" s="160"/>
      <c r="H10196" s="159"/>
      <c r="I10196" s="159"/>
      <c r="K10196" s="161"/>
      <c r="S10196" s="157"/>
    </row>
    <row r="10197" spans="1:19" s="158" customFormat="1" x14ac:dyDescent="0.2">
      <c r="A10197" s="157"/>
      <c r="E10197" s="159"/>
      <c r="F10197" s="159"/>
      <c r="G10197" s="160"/>
      <c r="H10197" s="159"/>
      <c r="I10197" s="159"/>
      <c r="K10197" s="161"/>
      <c r="S10197" s="157"/>
    </row>
    <row r="10198" spans="1:19" s="158" customFormat="1" x14ac:dyDescent="0.2">
      <c r="A10198" s="157"/>
      <c r="E10198" s="159"/>
      <c r="F10198" s="159"/>
      <c r="G10198" s="160"/>
      <c r="H10198" s="159"/>
      <c r="I10198" s="159"/>
      <c r="K10198" s="161"/>
      <c r="S10198" s="157"/>
    </row>
    <row r="10199" spans="1:19" s="158" customFormat="1" x14ac:dyDescent="0.2">
      <c r="A10199" s="157"/>
      <c r="E10199" s="159"/>
      <c r="F10199" s="159"/>
      <c r="G10199" s="160"/>
      <c r="H10199" s="159"/>
      <c r="I10199" s="159"/>
      <c r="K10199" s="161"/>
      <c r="S10199" s="157"/>
    </row>
    <row r="10200" spans="1:19" s="158" customFormat="1" x14ac:dyDescent="0.2">
      <c r="A10200" s="157"/>
      <c r="E10200" s="159"/>
      <c r="F10200" s="159"/>
      <c r="G10200" s="160"/>
      <c r="H10200" s="159"/>
      <c r="I10200" s="159"/>
      <c r="K10200" s="161"/>
      <c r="S10200" s="157"/>
    </row>
    <row r="10201" spans="1:19" s="158" customFormat="1" x14ac:dyDescent="0.2">
      <c r="A10201" s="157"/>
      <c r="E10201" s="159"/>
      <c r="F10201" s="159"/>
      <c r="G10201" s="160"/>
      <c r="H10201" s="159"/>
      <c r="I10201" s="159"/>
      <c r="K10201" s="161"/>
      <c r="S10201" s="157"/>
    </row>
    <row r="10202" spans="1:19" s="158" customFormat="1" x14ac:dyDescent="0.2">
      <c r="A10202" s="157"/>
      <c r="E10202" s="159"/>
      <c r="F10202" s="159"/>
      <c r="G10202" s="160"/>
      <c r="H10202" s="159"/>
      <c r="I10202" s="159"/>
      <c r="K10202" s="161"/>
      <c r="S10202" s="157"/>
    </row>
    <row r="10203" spans="1:19" s="158" customFormat="1" x14ac:dyDescent="0.2">
      <c r="A10203" s="157"/>
      <c r="E10203" s="159"/>
      <c r="F10203" s="159"/>
      <c r="G10203" s="160"/>
      <c r="H10203" s="159"/>
      <c r="I10203" s="159"/>
      <c r="K10203" s="161"/>
      <c r="S10203" s="157"/>
    </row>
    <row r="10204" spans="1:19" s="158" customFormat="1" x14ac:dyDescent="0.2">
      <c r="A10204" s="157"/>
      <c r="E10204" s="159"/>
      <c r="F10204" s="159"/>
      <c r="G10204" s="160"/>
      <c r="H10204" s="159"/>
      <c r="I10204" s="159"/>
      <c r="K10204" s="161"/>
      <c r="S10204" s="157"/>
    </row>
    <row r="10205" spans="1:19" s="158" customFormat="1" x14ac:dyDescent="0.2">
      <c r="A10205" s="157"/>
      <c r="E10205" s="159"/>
      <c r="F10205" s="159"/>
      <c r="G10205" s="160"/>
      <c r="H10205" s="159"/>
      <c r="I10205" s="159"/>
      <c r="K10205" s="161"/>
      <c r="S10205" s="157"/>
    </row>
    <row r="10206" spans="1:19" s="158" customFormat="1" x14ac:dyDescent="0.2">
      <c r="A10206" s="157"/>
      <c r="E10206" s="159"/>
      <c r="F10206" s="159"/>
      <c r="G10206" s="160"/>
      <c r="H10206" s="159"/>
      <c r="I10206" s="159"/>
      <c r="K10206" s="161"/>
      <c r="S10206" s="157"/>
    </row>
    <row r="10207" spans="1:19" s="158" customFormat="1" x14ac:dyDescent="0.2">
      <c r="A10207" s="157"/>
      <c r="E10207" s="159"/>
      <c r="F10207" s="159"/>
      <c r="G10207" s="160"/>
      <c r="H10207" s="159"/>
      <c r="I10207" s="159"/>
      <c r="K10207" s="161"/>
      <c r="S10207" s="157"/>
    </row>
    <row r="10208" spans="1:19" s="158" customFormat="1" x14ac:dyDescent="0.2">
      <c r="A10208" s="157"/>
      <c r="E10208" s="159"/>
      <c r="F10208" s="159"/>
      <c r="G10208" s="160"/>
      <c r="H10208" s="159"/>
      <c r="I10208" s="159"/>
      <c r="K10208" s="161"/>
      <c r="S10208" s="157"/>
    </row>
    <row r="10209" spans="1:19" s="158" customFormat="1" x14ac:dyDescent="0.2">
      <c r="A10209" s="157"/>
      <c r="E10209" s="159"/>
      <c r="F10209" s="159"/>
      <c r="G10209" s="160"/>
      <c r="H10209" s="159"/>
      <c r="I10209" s="159"/>
      <c r="K10209" s="161"/>
      <c r="S10209" s="157"/>
    </row>
    <row r="10210" spans="1:19" s="158" customFormat="1" x14ac:dyDescent="0.2">
      <c r="A10210" s="157"/>
      <c r="E10210" s="159"/>
      <c r="F10210" s="159"/>
      <c r="G10210" s="160"/>
      <c r="H10210" s="159"/>
      <c r="I10210" s="159"/>
      <c r="K10210" s="161"/>
      <c r="S10210" s="157"/>
    </row>
    <row r="10211" spans="1:19" s="158" customFormat="1" x14ac:dyDescent="0.2">
      <c r="A10211" s="157"/>
      <c r="E10211" s="159"/>
      <c r="F10211" s="159"/>
      <c r="G10211" s="160"/>
      <c r="H10211" s="159"/>
      <c r="I10211" s="159"/>
      <c r="K10211" s="161"/>
      <c r="S10211" s="157"/>
    </row>
    <row r="10212" spans="1:19" s="158" customFormat="1" x14ac:dyDescent="0.2">
      <c r="A10212" s="157"/>
      <c r="E10212" s="159"/>
      <c r="F10212" s="159"/>
      <c r="G10212" s="160"/>
      <c r="H10212" s="159"/>
      <c r="I10212" s="159"/>
      <c r="K10212" s="161"/>
      <c r="S10212" s="157"/>
    </row>
    <row r="10213" spans="1:19" s="158" customFormat="1" x14ac:dyDescent="0.2">
      <c r="A10213" s="157"/>
      <c r="E10213" s="159"/>
      <c r="F10213" s="159"/>
      <c r="G10213" s="160"/>
      <c r="H10213" s="159"/>
      <c r="I10213" s="159"/>
      <c r="K10213" s="161"/>
      <c r="S10213" s="157"/>
    </row>
    <row r="10214" spans="1:19" s="158" customFormat="1" x14ac:dyDescent="0.2">
      <c r="A10214" s="157"/>
      <c r="E10214" s="159"/>
      <c r="F10214" s="159"/>
      <c r="G10214" s="160"/>
      <c r="H10214" s="159"/>
      <c r="I10214" s="159"/>
      <c r="K10214" s="161"/>
      <c r="S10214" s="157"/>
    </row>
    <row r="10215" spans="1:19" s="158" customFormat="1" x14ac:dyDescent="0.2">
      <c r="A10215" s="157"/>
      <c r="E10215" s="159"/>
      <c r="F10215" s="159"/>
      <c r="G10215" s="160"/>
      <c r="H10215" s="159"/>
      <c r="I10215" s="159"/>
      <c r="K10215" s="161"/>
      <c r="S10215" s="157"/>
    </row>
    <row r="10216" spans="1:19" s="158" customFormat="1" x14ac:dyDescent="0.2">
      <c r="A10216" s="157"/>
      <c r="E10216" s="159"/>
      <c r="F10216" s="159"/>
      <c r="G10216" s="160"/>
      <c r="H10216" s="159"/>
      <c r="I10216" s="159"/>
      <c r="K10216" s="161"/>
      <c r="S10216" s="157"/>
    </row>
    <row r="10217" spans="1:19" s="158" customFormat="1" x14ac:dyDescent="0.2">
      <c r="A10217" s="157"/>
      <c r="E10217" s="159"/>
      <c r="F10217" s="159"/>
      <c r="G10217" s="160"/>
      <c r="H10217" s="159"/>
      <c r="I10217" s="159"/>
      <c r="K10217" s="161"/>
      <c r="S10217" s="157"/>
    </row>
    <row r="10218" spans="1:19" s="158" customFormat="1" x14ac:dyDescent="0.2">
      <c r="A10218" s="157"/>
      <c r="E10218" s="159"/>
      <c r="F10218" s="159"/>
      <c r="G10218" s="160"/>
      <c r="H10218" s="159"/>
      <c r="I10218" s="159"/>
      <c r="K10218" s="161"/>
      <c r="S10218" s="157"/>
    </row>
    <row r="10219" spans="1:19" s="158" customFormat="1" x14ac:dyDescent="0.2">
      <c r="A10219" s="157"/>
      <c r="E10219" s="159"/>
      <c r="F10219" s="159"/>
      <c r="G10219" s="160"/>
      <c r="H10219" s="159"/>
      <c r="I10219" s="159"/>
      <c r="K10219" s="161"/>
      <c r="S10219" s="157"/>
    </row>
    <row r="10220" spans="1:19" s="158" customFormat="1" x14ac:dyDescent="0.2">
      <c r="A10220" s="157"/>
      <c r="E10220" s="159"/>
      <c r="F10220" s="159"/>
      <c r="G10220" s="160"/>
      <c r="H10220" s="159"/>
      <c r="I10220" s="159"/>
      <c r="K10220" s="161"/>
      <c r="S10220" s="157"/>
    </row>
    <row r="10221" spans="1:19" s="158" customFormat="1" x14ac:dyDescent="0.2">
      <c r="A10221" s="157"/>
      <c r="E10221" s="159"/>
      <c r="F10221" s="159"/>
      <c r="G10221" s="160"/>
      <c r="H10221" s="159"/>
      <c r="I10221" s="159"/>
      <c r="K10221" s="161"/>
      <c r="S10221" s="157"/>
    </row>
    <row r="10222" spans="1:19" s="158" customFormat="1" x14ac:dyDescent="0.2">
      <c r="A10222" s="157"/>
      <c r="E10222" s="159"/>
      <c r="F10222" s="159"/>
      <c r="G10222" s="160"/>
      <c r="H10222" s="159"/>
      <c r="I10222" s="159"/>
      <c r="K10222" s="161"/>
      <c r="S10222" s="157"/>
    </row>
    <row r="10223" spans="1:19" s="158" customFormat="1" x14ac:dyDescent="0.2">
      <c r="A10223" s="157"/>
      <c r="E10223" s="159"/>
      <c r="F10223" s="159"/>
      <c r="G10223" s="160"/>
      <c r="H10223" s="159"/>
      <c r="I10223" s="159"/>
      <c r="K10223" s="161"/>
      <c r="S10223" s="157"/>
    </row>
    <row r="10224" spans="1:19" s="158" customFormat="1" x14ac:dyDescent="0.2">
      <c r="A10224" s="157"/>
      <c r="E10224" s="159"/>
      <c r="F10224" s="159"/>
      <c r="G10224" s="160"/>
      <c r="H10224" s="159"/>
      <c r="I10224" s="159"/>
      <c r="K10224" s="161"/>
      <c r="S10224" s="157"/>
    </row>
    <row r="10225" spans="1:19" s="158" customFormat="1" x14ac:dyDescent="0.2">
      <c r="A10225" s="157"/>
      <c r="E10225" s="159"/>
      <c r="F10225" s="159"/>
      <c r="G10225" s="160"/>
      <c r="H10225" s="159"/>
      <c r="I10225" s="159"/>
      <c r="K10225" s="161"/>
      <c r="S10225" s="157"/>
    </row>
    <row r="10226" spans="1:19" s="158" customFormat="1" x14ac:dyDescent="0.2">
      <c r="A10226" s="157"/>
      <c r="E10226" s="159"/>
      <c r="F10226" s="159"/>
      <c r="G10226" s="160"/>
      <c r="H10226" s="159"/>
      <c r="I10226" s="159"/>
      <c r="K10226" s="161"/>
      <c r="S10226" s="157"/>
    </row>
    <row r="10227" spans="1:19" s="158" customFormat="1" x14ac:dyDescent="0.2">
      <c r="A10227" s="157"/>
      <c r="E10227" s="159"/>
      <c r="F10227" s="159"/>
      <c r="G10227" s="160"/>
      <c r="H10227" s="159"/>
      <c r="I10227" s="159"/>
      <c r="K10227" s="161"/>
      <c r="S10227" s="157"/>
    </row>
    <row r="10228" spans="1:19" s="158" customFormat="1" x14ac:dyDescent="0.2">
      <c r="A10228" s="157"/>
      <c r="E10228" s="159"/>
      <c r="F10228" s="159"/>
      <c r="G10228" s="160"/>
      <c r="H10228" s="159"/>
      <c r="I10228" s="159"/>
      <c r="K10228" s="161"/>
      <c r="S10228" s="157"/>
    </row>
    <row r="10229" spans="1:19" s="158" customFormat="1" x14ac:dyDescent="0.2">
      <c r="A10229" s="157"/>
      <c r="E10229" s="159"/>
      <c r="F10229" s="159"/>
      <c r="G10229" s="160"/>
      <c r="H10229" s="159"/>
      <c r="I10229" s="159"/>
      <c r="K10229" s="161"/>
      <c r="S10229" s="157"/>
    </row>
    <row r="10230" spans="1:19" s="158" customFormat="1" x14ac:dyDescent="0.2">
      <c r="A10230" s="157"/>
      <c r="E10230" s="159"/>
      <c r="F10230" s="159"/>
      <c r="G10230" s="160"/>
      <c r="H10230" s="159"/>
      <c r="I10230" s="159"/>
      <c r="K10230" s="161"/>
      <c r="S10230" s="157"/>
    </row>
    <row r="10231" spans="1:19" s="158" customFormat="1" x14ac:dyDescent="0.2">
      <c r="A10231" s="157"/>
      <c r="E10231" s="159"/>
      <c r="F10231" s="159"/>
      <c r="G10231" s="160"/>
      <c r="H10231" s="159"/>
      <c r="I10231" s="159"/>
      <c r="K10231" s="161"/>
      <c r="S10231" s="157"/>
    </row>
    <row r="10232" spans="1:19" s="158" customFormat="1" x14ac:dyDescent="0.2">
      <c r="A10232" s="157"/>
      <c r="E10232" s="159"/>
      <c r="F10232" s="159"/>
      <c r="G10232" s="160"/>
      <c r="H10232" s="159"/>
      <c r="I10232" s="159"/>
      <c r="K10232" s="161"/>
      <c r="S10232" s="157"/>
    </row>
    <row r="10233" spans="1:19" s="158" customFormat="1" x14ac:dyDescent="0.2">
      <c r="A10233" s="157"/>
      <c r="E10233" s="159"/>
      <c r="F10233" s="159"/>
      <c r="G10233" s="160"/>
      <c r="H10233" s="159"/>
      <c r="I10233" s="159"/>
      <c r="K10233" s="161"/>
      <c r="S10233" s="157"/>
    </row>
    <row r="10234" spans="1:19" s="158" customFormat="1" x14ac:dyDescent="0.2">
      <c r="A10234" s="157"/>
      <c r="E10234" s="159"/>
      <c r="F10234" s="159"/>
      <c r="G10234" s="160"/>
      <c r="H10234" s="159"/>
      <c r="I10234" s="159"/>
      <c r="K10234" s="161"/>
      <c r="S10234" s="157"/>
    </row>
    <row r="10235" spans="1:19" s="158" customFormat="1" x14ac:dyDescent="0.2">
      <c r="A10235" s="157"/>
      <c r="E10235" s="159"/>
      <c r="F10235" s="159"/>
      <c r="G10235" s="160"/>
      <c r="H10235" s="159"/>
      <c r="I10235" s="159"/>
      <c r="K10235" s="161"/>
      <c r="S10235" s="157"/>
    </row>
    <row r="10236" spans="1:19" s="158" customFormat="1" x14ac:dyDescent="0.2">
      <c r="A10236" s="157"/>
      <c r="E10236" s="159"/>
      <c r="F10236" s="159"/>
      <c r="G10236" s="160"/>
      <c r="H10236" s="159"/>
      <c r="I10236" s="159"/>
      <c r="K10236" s="161"/>
      <c r="S10236" s="157"/>
    </row>
    <row r="10237" spans="1:19" s="158" customFormat="1" x14ac:dyDescent="0.2">
      <c r="A10237" s="157"/>
      <c r="E10237" s="159"/>
      <c r="F10237" s="159"/>
      <c r="G10237" s="160"/>
      <c r="H10237" s="159"/>
      <c r="I10237" s="159"/>
      <c r="K10237" s="161"/>
      <c r="S10237" s="157"/>
    </row>
    <row r="10238" spans="1:19" s="158" customFormat="1" x14ac:dyDescent="0.2">
      <c r="A10238" s="157"/>
      <c r="E10238" s="159"/>
      <c r="F10238" s="159"/>
      <c r="G10238" s="160"/>
      <c r="H10238" s="159"/>
      <c r="I10238" s="159"/>
      <c r="K10238" s="161"/>
      <c r="S10238" s="157"/>
    </row>
    <row r="10239" spans="1:19" s="158" customFormat="1" x14ac:dyDescent="0.2">
      <c r="A10239" s="157"/>
      <c r="E10239" s="159"/>
      <c r="F10239" s="159"/>
      <c r="G10239" s="160"/>
      <c r="H10239" s="159"/>
      <c r="I10239" s="159"/>
      <c r="K10239" s="161"/>
      <c r="S10239" s="157"/>
    </row>
    <row r="10240" spans="1:19" s="158" customFormat="1" x14ac:dyDescent="0.2">
      <c r="A10240" s="157"/>
      <c r="E10240" s="159"/>
      <c r="F10240" s="159"/>
      <c r="G10240" s="160"/>
      <c r="H10240" s="159"/>
      <c r="I10240" s="159"/>
      <c r="K10240" s="161"/>
      <c r="S10240" s="157"/>
    </row>
    <row r="10241" spans="1:19" s="158" customFormat="1" x14ac:dyDescent="0.2">
      <c r="A10241" s="157"/>
      <c r="E10241" s="159"/>
      <c r="F10241" s="159"/>
      <c r="G10241" s="160"/>
      <c r="H10241" s="159"/>
      <c r="I10241" s="159"/>
      <c r="K10241" s="161"/>
      <c r="S10241" s="157"/>
    </row>
    <row r="10242" spans="1:19" s="158" customFormat="1" x14ac:dyDescent="0.2">
      <c r="A10242" s="157"/>
      <c r="E10242" s="159"/>
      <c r="F10242" s="159"/>
      <c r="G10242" s="160"/>
      <c r="H10242" s="159"/>
      <c r="I10242" s="159"/>
      <c r="K10242" s="161"/>
      <c r="S10242" s="157"/>
    </row>
    <row r="10243" spans="1:19" s="158" customFormat="1" x14ac:dyDescent="0.2">
      <c r="A10243" s="157"/>
      <c r="E10243" s="159"/>
      <c r="F10243" s="159"/>
      <c r="G10243" s="160"/>
      <c r="H10243" s="159"/>
      <c r="I10243" s="159"/>
      <c r="K10243" s="161"/>
      <c r="S10243" s="157"/>
    </row>
    <row r="10244" spans="1:19" s="158" customFormat="1" x14ac:dyDescent="0.2">
      <c r="A10244" s="157"/>
      <c r="E10244" s="159"/>
      <c r="F10244" s="159"/>
      <c r="G10244" s="160"/>
      <c r="H10244" s="159"/>
      <c r="I10244" s="159"/>
      <c r="K10244" s="161"/>
      <c r="S10244" s="157"/>
    </row>
    <row r="10245" spans="1:19" s="158" customFormat="1" x14ac:dyDescent="0.2">
      <c r="A10245" s="157"/>
      <c r="E10245" s="159"/>
      <c r="F10245" s="159"/>
      <c r="G10245" s="160"/>
      <c r="H10245" s="159"/>
      <c r="I10245" s="159"/>
      <c r="K10245" s="161"/>
      <c r="S10245" s="157"/>
    </row>
    <row r="10246" spans="1:19" s="158" customFormat="1" x14ac:dyDescent="0.2">
      <c r="A10246" s="157"/>
      <c r="E10246" s="159"/>
      <c r="F10246" s="159"/>
      <c r="G10246" s="160"/>
      <c r="H10246" s="159"/>
      <c r="I10246" s="159"/>
      <c r="K10246" s="161"/>
      <c r="S10246" s="157"/>
    </row>
    <row r="10247" spans="1:19" s="158" customFormat="1" x14ac:dyDescent="0.2">
      <c r="A10247" s="157"/>
      <c r="E10247" s="159"/>
      <c r="F10247" s="159"/>
      <c r="G10247" s="160"/>
      <c r="H10247" s="159"/>
      <c r="I10247" s="159"/>
      <c r="K10247" s="161"/>
      <c r="S10247" s="157"/>
    </row>
    <row r="10248" spans="1:19" s="158" customFormat="1" x14ac:dyDescent="0.2">
      <c r="A10248" s="157"/>
      <c r="E10248" s="159"/>
      <c r="F10248" s="159"/>
      <c r="G10248" s="160"/>
      <c r="H10248" s="159"/>
      <c r="I10248" s="159"/>
      <c r="K10248" s="161"/>
      <c r="S10248" s="157"/>
    </row>
    <row r="10249" spans="1:19" s="158" customFormat="1" x14ac:dyDescent="0.2">
      <c r="A10249" s="157"/>
      <c r="E10249" s="159"/>
      <c r="F10249" s="159"/>
      <c r="G10249" s="160"/>
      <c r="H10249" s="159"/>
      <c r="I10249" s="159"/>
      <c r="K10249" s="161"/>
      <c r="S10249" s="157"/>
    </row>
    <row r="10250" spans="1:19" s="158" customFormat="1" x14ac:dyDescent="0.2">
      <c r="A10250" s="157"/>
      <c r="E10250" s="159"/>
      <c r="F10250" s="159"/>
      <c r="G10250" s="160"/>
      <c r="H10250" s="159"/>
      <c r="I10250" s="159"/>
      <c r="K10250" s="161"/>
      <c r="S10250" s="157"/>
    </row>
    <row r="10251" spans="1:19" s="158" customFormat="1" x14ac:dyDescent="0.2">
      <c r="A10251" s="157"/>
      <c r="E10251" s="159"/>
      <c r="F10251" s="159"/>
      <c r="G10251" s="160"/>
      <c r="H10251" s="159"/>
      <c r="I10251" s="159"/>
      <c r="K10251" s="161"/>
      <c r="S10251" s="157"/>
    </row>
    <row r="10252" spans="1:19" s="158" customFormat="1" x14ac:dyDescent="0.2">
      <c r="A10252" s="157"/>
      <c r="E10252" s="159"/>
      <c r="F10252" s="159"/>
      <c r="G10252" s="160"/>
      <c r="H10252" s="159"/>
      <c r="I10252" s="159"/>
      <c r="K10252" s="161"/>
      <c r="S10252" s="157"/>
    </row>
    <row r="10253" spans="1:19" s="158" customFormat="1" x14ac:dyDescent="0.2">
      <c r="A10253" s="157"/>
      <c r="E10253" s="159"/>
      <c r="F10253" s="159"/>
      <c r="G10253" s="160"/>
      <c r="H10253" s="159"/>
      <c r="I10253" s="159"/>
      <c r="K10253" s="161"/>
      <c r="S10253" s="157"/>
    </row>
    <row r="10254" spans="1:19" s="158" customFormat="1" x14ac:dyDescent="0.2">
      <c r="A10254" s="157"/>
      <c r="E10254" s="159"/>
      <c r="F10254" s="159"/>
      <c r="G10254" s="160"/>
      <c r="H10254" s="159"/>
      <c r="I10254" s="159"/>
      <c r="K10254" s="161"/>
      <c r="S10254" s="157"/>
    </row>
    <row r="10255" spans="1:19" s="158" customFormat="1" x14ac:dyDescent="0.2">
      <c r="A10255" s="157"/>
      <c r="E10255" s="159"/>
      <c r="F10255" s="159"/>
      <c r="G10255" s="160"/>
      <c r="H10255" s="159"/>
      <c r="I10255" s="159"/>
      <c r="K10255" s="161"/>
      <c r="S10255" s="157"/>
    </row>
    <row r="10256" spans="1:19" s="158" customFormat="1" x14ac:dyDescent="0.2">
      <c r="A10256" s="157"/>
      <c r="E10256" s="159"/>
      <c r="F10256" s="159"/>
      <c r="G10256" s="160"/>
      <c r="H10256" s="159"/>
      <c r="I10256" s="159"/>
      <c r="K10256" s="161"/>
      <c r="S10256" s="157"/>
    </row>
    <row r="10257" spans="1:19" s="158" customFormat="1" x14ac:dyDescent="0.2">
      <c r="A10257" s="157"/>
      <c r="E10257" s="159"/>
      <c r="F10257" s="159"/>
      <c r="G10257" s="160"/>
      <c r="H10257" s="159"/>
      <c r="I10257" s="159"/>
      <c r="K10257" s="161"/>
      <c r="S10257" s="157"/>
    </row>
    <row r="10258" spans="1:19" s="158" customFormat="1" x14ac:dyDescent="0.2">
      <c r="A10258" s="157"/>
      <c r="E10258" s="159"/>
      <c r="F10258" s="159"/>
      <c r="G10258" s="160"/>
      <c r="H10258" s="159"/>
      <c r="I10258" s="159"/>
      <c r="K10258" s="161"/>
      <c r="S10258" s="157"/>
    </row>
    <row r="10259" spans="1:19" s="158" customFormat="1" x14ac:dyDescent="0.2">
      <c r="A10259" s="157"/>
      <c r="E10259" s="159"/>
      <c r="F10259" s="159"/>
      <c r="G10259" s="160"/>
      <c r="H10259" s="159"/>
      <c r="I10259" s="159"/>
      <c r="K10259" s="161"/>
      <c r="S10259" s="157"/>
    </row>
    <row r="10260" spans="1:19" s="158" customFormat="1" x14ac:dyDescent="0.2">
      <c r="A10260" s="157"/>
      <c r="E10260" s="159"/>
      <c r="F10260" s="159"/>
      <c r="G10260" s="160"/>
      <c r="H10260" s="159"/>
      <c r="I10260" s="159"/>
      <c r="K10260" s="161"/>
      <c r="S10260" s="157"/>
    </row>
    <row r="10261" spans="1:19" s="158" customFormat="1" x14ac:dyDescent="0.2">
      <c r="A10261" s="157"/>
      <c r="E10261" s="159"/>
      <c r="F10261" s="159"/>
      <c r="G10261" s="160"/>
      <c r="H10261" s="159"/>
      <c r="I10261" s="159"/>
      <c r="K10261" s="161"/>
      <c r="S10261" s="157"/>
    </row>
    <row r="10262" spans="1:19" s="158" customFormat="1" x14ac:dyDescent="0.2">
      <c r="A10262" s="157"/>
      <c r="E10262" s="159"/>
      <c r="F10262" s="159"/>
      <c r="G10262" s="160"/>
      <c r="H10262" s="159"/>
      <c r="I10262" s="159"/>
      <c r="K10262" s="161"/>
      <c r="S10262" s="157"/>
    </row>
    <row r="10263" spans="1:19" s="158" customFormat="1" x14ac:dyDescent="0.2">
      <c r="A10263" s="157"/>
      <c r="E10263" s="159"/>
      <c r="F10263" s="159"/>
      <c r="G10263" s="160"/>
      <c r="H10263" s="159"/>
      <c r="I10263" s="159"/>
      <c r="K10263" s="161"/>
      <c r="S10263" s="157"/>
    </row>
    <row r="10264" spans="1:19" s="158" customFormat="1" x14ac:dyDescent="0.2">
      <c r="A10264" s="157"/>
      <c r="E10264" s="159"/>
      <c r="F10264" s="159"/>
      <c r="G10264" s="160"/>
      <c r="H10264" s="159"/>
      <c r="I10264" s="159"/>
      <c r="K10264" s="161"/>
      <c r="S10264" s="157"/>
    </row>
    <row r="10265" spans="1:19" s="158" customFormat="1" x14ac:dyDescent="0.2">
      <c r="A10265" s="157"/>
      <c r="E10265" s="159"/>
      <c r="F10265" s="159"/>
      <c r="G10265" s="160"/>
      <c r="H10265" s="159"/>
      <c r="I10265" s="159"/>
      <c r="K10265" s="161"/>
      <c r="S10265" s="157"/>
    </row>
    <row r="10266" spans="1:19" s="158" customFormat="1" x14ac:dyDescent="0.2">
      <c r="A10266" s="157"/>
      <c r="E10266" s="159"/>
      <c r="F10266" s="159"/>
      <c r="G10266" s="160"/>
      <c r="H10266" s="159"/>
      <c r="I10266" s="159"/>
      <c r="K10266" s="161"/>
      <c r="S10266" s="157"/>
    </row>
    <row r="10267" spans="1:19" s="158" customFormat="1" x14ac:dyDescent="0.2">
      <c r="A10267" s="157"/>
      <c r="E10267" s="159"/>
      <c r="F10267" s="159"/>
      <c r="G10267" s="160"/>
      <c r="H10267" s="159"/>
      <c r="I10267" s="159"/>
      <c r="K10267" s="161"/>
      <c r="S10267" s="157"/>
    </row>
    <row r="10268" spans="1:19" s="158" customFormat="1" x14ac:dyDescent="0.2">
      <c r="A10268" s="157"/>
      <c r="E10268" s="159"/>
      <c r="F10268" s="159"/>
      <c r="G10268" s="160"/>
      <c r="H10268" s="159"/>
      <c r="I10268" s="159"/>
      <c r="K10268" s="161"/>
      <c r="S10268" s="157"/>
    </row>
    <row r="10269" spans="1:19" s="158" customFormat="1" x14ac:dyDescent="0.2">
      <c r="A10269" s="157"/>
      <c r="E10269" s="159"/>
      <c r="F10269" s="159"/>
      <c r="G10269" s="160"/>
      <c r="H10269" s="159"/>
      <c r="I10269" s="159"/>
      <c r="K10269" s="161"/>
      <c r="S10269" s="157"/>
    </row>
    <row r="10270" spans="1:19" s="158" customFormat="1" x14ac:dyDescent="0.2">
      <c r="A10270" s="157"/>
      <c r="E10270" s="159"/>
      <c r="F10270" s="159"/>
      <c r="G10270" s="160"/>
      <c r="H10270" s="159"/>
      <c r="I10270" s="159"/>
      <c r="K10270" s="161"/>
      <c r="S10270" s="157"/>
    </row>
    <row r="10271" spans="1:19" s="158" customFormat="1" x14ac:dyDescent="0.2">
      <c r="A10271" s="157"/>
      <c r="E10271" s="159"/>
      <c r="F10271" s="159"/>
      <c r="G10271" s="160"/>
      <c r="H10271" s="159"/>
      <c r="I10271" s="159"/>
      <c r="K10271" s="161"/>
      <c r="S10271" s="157"/>
    </row>
    <row r="10272" spans="1:19" s="158" customFormat="1" x14ac:dyDescent="0.2">
      <c r="A10272" s="157"/>
      <c r="E10272" s="159"/>
      <c r="F10272" s="159"/>
      <c r="G10272" s="160"/>
      <c r="H10272" s="159"/>
      <c r="I10272" s="159"/>
      <c r="K10272" s="161"/>
      <c r="S10272" s="157"/>
    </row>
    <row r="10273" spans="1:19" s="158" customFormat="1" x14ac:dyDescent="0.2">
      <c r="A10273" s="157"/>
      <c r="E10273" s="159"/>
      <c r="F10273" s="159"/>
      <c r="G10273" s="160"/>
      <c r="H10273" s="159"/>
      <c r="I10273" s="159"/>
      <c r="K10273" s="161"/>
      <c r="S10273" s="157"/>
    </row>
    <row r="10274" spans="1:19" s="158" customFormat="1" x14ac:dyDescent="0.2">
      <c r="A10274" s="157"/>
      <c r="E10274" s="159"/>
      <c r="F10274" s="159"/>
      <c r="G10274" s="160"/>
      <c r="H10274" s="159"/>
      <c r="I10274" s="159"/>
      <c r="K10274" s="161"/>
      <c r="S10274" s="157"/>
    </row>
    <row r="10275" spans="1:19" s="158" customFormat="1" x14ac:dyDescent="0.2">
      <c r="A10275" s="157"/>
      <c r="E10275" s="159"/>
      <c r="F10275" s="159"/>
      <c r="G10275" s="160"/>
      <c r="H10275" s="159"/>
      <c r="I10275" s="159"/>
      <c r="K10275" s="161"/>
      <c r="S10275" s="157"/>
    </row>
    <row r="10276" spans="1:19" s="158" customFormat="1" x14ac:dyDescent="0.2">
      <c r="A10276" s="157"/>
      <c r="E10276" s="159"/>
      <c r="F10276" s="159"/>
      <c r="G10276" s="160"/>
      <c r="H10276" s="159"/>
      <c r="I10276" s="159"/>
      <c r="K10276" s="161"/>
      <c r="S10276" s="157"/>
    </row>
    <row r="10277" spans="1:19" s="158" customFormat="1" x14ac:dyDescent="0.2">
      <c r="A10277" s="157"/>
      <c r="E10277" s="159"/>
      <c r="F10277" s="159"/>
      <c r="G10277" s="160"/>
      <c r="H10277" s="159"/>
      <c r="I10277" s="159"/>
      <c r="K10277" s="161"/>
      <c r="S10277" s="157"/>
    </row>
    <row r="10278" spans="1:19" s="158" customFormat="1" x14ac:dyDescent="0.2">
      <c r="A10278" s="157"/>
      <c r="E10278" s="159"/>
      <c r="F10278" s="159"/>
      <c r="G10278" s="160"/>
      <c r="H10278" s="159"/>
      <c r="I10278" s="159"/>
      <c r="K10278" s="161"/>
      <c r="S10278" s="157"/>
    </row>
    <row r="10279" spans="1:19" s="158" customFormat="1" x14ac:dyDescent="0.2">
      <c r="A10279" s="157"/>
      <c r="E10279" s="159"/>
      <c r="F10279" s="159"/>
      <c r="G10279" s="160"/>
      <c r="H10279" s="159"/>
      <c r="I10279" s="159"/>
      <c r="K10279" s="161"/>
      <c r="S10279" s="157"/>
    </row>
    <row r="10280" spans="1:19" s="158" customFormat="1" x14ac:dyDescent="0.2">
      <c r="A10280" s="157"/>
      <c r="E10280" s="159"/>
      <c r="F10280" s="159"/>
      <c r="G10280" s="160"/>
      <c r="H10280" s="159"/>
      <c r="I10280" s="159"/>
      <c r="K10280" s="161"/>
      <c r="S10280" s="157"/>
    </row>
    <row r="10281" spans="1:19" s="158" customFormat="1" x14ac:dyDescent="0.2">
      <c r="A10281" s="157"/>
      <c r="E10281" s="159"/>
      <c r="F10281" s="159"/>
      <c r="G10281" s="160"/>
      <c r="H10281" s="159"/>
      <c r="I10281" s="159"/>
      <c r="K10281" s="161"/>
      <c r="S10281" s="157"/>
    </row>
    <row r="10282" spans="1:19" s="158" customFormat="1" x14ac:dyDescent="0.2">
      <c r="A10282" s="157"/>
      <c r="E10282" s="159"/>
      <c r="F10282" s="159"/>
      <c r="G10282" s="160"/>
      <c r="H10282" s="159"/>
      <c r="I10282" s="159"/>
      <c r="K10282" s="161"/>
      <c r="S10282" s="157"/>
    </row>
    <row r="10283" spans="1:19" s="158" customFormat="1" x14ac:dyDescent="0.2">
      <c r="A10283" s="157"/>
      <c r="E10283" s="159"/>
      <c r="F10283" s="159"/>
      <c r="G10283" s="160"/>
      <c r="H10283" s="159"/>
      <c r="I10283" s="159"/>
      <c r="K10283" s="161"/>
      <c r="S10283" s="157"/>
    </row>
    <row r="10284" spans="1:19" s="158" customFormat="1" x14ac:dyDescent="0.2">
      <c r="A10284" s="157"/>
      <c r="E10284" s="159"/>
      <c r="F10284" s="159"/>
      <c r="G10284" s="160"/>
      <c r="H10284" s="159"/>
      <c r="I10284" s="159"/>
      <c r="K10284" s="161"/>
      <c r="S10284" s="157"/>
    </row>
    <row r="10285" spans="1:19" s="158" customFormat="1" x14ac:dyDescent="0.2">
      <c r="A10285" s="157"/>
      <c r="E10285" s="159"/>
      <c r="F10285" s="159"/>
      <c r="G10285" s="160"/>
      <c r="H10285" s="159"/>
      <c r="I10285" s="159"/>
      <c r="K10285" s="161"/>
      <c r="S10285" s="157"/>
    </row>
    <row r="10286" spans="1:19" s="158" customFormat="1" x14ac:dyDescent="0.2">
      <c r="A10286" s="157"/>
      <c r="E10286" s="159"/>
      <c r="F10286" s="159"/>
      <c r="G10286" s="160"/>
      <c r="H10286" s="159"/>
      <c r="I10286" s="159"/>
      <c r="K10286" s="161"/>
      <c r="S10286" s="157"/>
    </row>
    <row r="10287" spans="1:19" s="158" customFormat="1" x14ac:dyDescent="0.2">
      <c r="A10287" s="157"/>
      <c r="E10287" s="159"/>
      <c r="F10287" s="159"/>
      <c r="G10287" s="160"/>
      <c r="H10287" s="159"/>
      <c r="I10287" s="159"/>
      <c r="K10287" s="161"/>
      <c r="S10287" s="157"/>
    </row>
    <row r="10288" spans="1:19" s="158" customFormat="1" x14ac:dyDescent="0.2">
      <c r="A10288" s="157"/>
      <c r="E10288" s="159"/>
      <c r="F10288" s="159"/>
      <c r="G10288" s="160"/>
      <c r="H10288" s="159"/>
      <c r="I10288" s="159"/>
      <c r="K10288" s="161"/>
      <c r="S10288" s="157"/>
    </row>
    <row r="10289" spans="1:19" s="158" customFormat="1" x14ac:dyDescent="0.2">
      <c r="A10289" s="157"/>
      <c r="E10289" s="159"/>
      <c r="F10289" s="159"/>
      <c r="G10289" s="160"/>
      <c r="H10289" s="159"/>
      <c r="I10289" s="159"/>
      <c r="K10289" s="161"/>
      <c r="S10289" s="157"/>
    </row>
    <row r="10290" spans="1:19" s="158" customFormat="1" x14ac:dyDescent="0.2">
      <c r="A10290" s="157"/>
      <c r="E10290" s="159"/>
      <c r="F10290" s="159"/>
      <c r="G10290" s="160"/>
      <c r="H10290" s="159"/>
      <c r="I10290" s="159"/>
      <c r="K10290" s="161"/>
      <c r="S10290" s="157"/>
    </row>
    <row r="10291" spans="1:19" s="158" customFormat="1" x14ac:dyDescent="0.2">
      <c r="A10291" s="157"/>
      <c r="E10291" s="159"/>
      <c r="F10291" s="159"/>
      <c r="G10291" s="160"/>
      <c r="H10291" s="159"/>
      <c r="I10291" s="159"/>
      <c r="K10291" s="161"/>
      <c r="S10291" s="157"/>
    </row>
    <row r="10292" spans="1:19" s="158" customFormat="1" x14ac:dyDescent="0.2">
      <c r="A10292" s="157"/>
      <c r="E10292" s="159"/>
      <c r="F10292" s="159"/>
      <c r="G10292" s="160"/>
      <c r="H10292" s="159"/>
      <c r="I10292" s="159"/>
      <c r="K10292" s="161"/>
      <c r="S10292" s="157"/>
    </row>
    <row r="10293" spans="1:19" s="158" customFormat="1" x14ac:dyDescent="0.2">
      <c r="A10293" s="157"/>
      <c r="E10293" s="159"/>
      <c r="F10293" s="159"/>
      <c r="G10293" s="160"/>
      <c r="H10293" s="159"/>
      <c r="I10293" s="159"/>
      <c r="K10293" s="161"/>
      <c r="S10293" s="157"/>
    </row>
    <row r="10294" spans="1:19" s="158" customFormat="1" x14ac:dyDescent="0.2">
      <c r="A10294" s="157"/>
      <c r="E10294" s="159"/>
      <c r="F10294" s="159"/>
      <c r="G10294" s="160"/>
      <c r="H10294" s="159"/>
      <c r="I10294" s="159"/>
      <c r="K10294" s="161"/>
      <c r="S10294" s="157"/>
    </row>
    <row r="10295" spans="1:19" s="158" customFormat="1" x14ac:dyDescent="0.2">
      <c r="A10295" s="157"/>
      <c r="E10295" s="159"/>
      <c r="F10295" s="159"/>
      <c r="G10295" s="160"/>
      <c r="H10295" s="159"/>
      <c r="I10295" s="159"/>
      <c r="K10295" s="161"/>
      <c r="S10295" s="157"/>
    </row>
    <row r="10296" spans="1:19" s="158" customFormat="1" x14ac:dyDescent="0.2">
      <c r="A10296" s="157"/>
      <c r="E10296" s="159"/>
      <c r="F10296" s="159"/>
      <c r="G10296" s="160"/>
      <c r="H10296" s="159"/>
      <c r="I10296" s="159"/>
      <c r="K10296" s="161"/>
      <c r="S10296" s="157"/>
    </row>
    <row r="10297" spans="1:19" s="158" customFormat="1" x14ac:dyDescent="0.2">
      <c r="A10297" s="157"/>
      <c r="E10297" s="159"/>
      <c r="F10297" s="159"/>
      <c r="G10297" s="160"/>
      <c r="H10297" s="159"/>
      <c r="I10297" s="159"/>
      <c r="K10297" s="161"/>
      <c r="S10297" s="157"/>
    </row>
    <row r="10298" spans="1:19" s="158" customFormat="1" x14ac:dyDescent="0.2">
      <c r="A10298" s="157"/>
      <c r="E10298" s="159"/>
      <c r="F10298" s="159"/>
      <c r="G10298" s="160"/>
      <c r="H10298" s="159"/>
      <c r="I10298" s="159"/>
      <c r="K10298" s="161"/>
      <c r="S10298" s="157"/>
    </row>
    <row r="10299" spans="1:19" s="158" customFormat="1" x14ac:dyDescent="0.2">
      <c r="A10299" s="157"/>
      <c r="E10299" s="159"/>
      <c r="F10299" s="159"/>
      <c r="G10299" s="160"/>
      <c r="H10299" s="159"/>
      <c r="I10299" s="159"/>
      <c r="K10299" s="161"/>
      <c r="S10299" s="157"/>
    </row>
    <row r="10300" spans="1:19" s="158" customFormat="1" x14ac:dyDescent="0.2">
      <c r="A10300" s="157"/>
      <c r="E10300" s="159"/>
      <c r="F10300" s="159"/>
      <c r="G10300" s="160"/>
      <c r="H10300" s="159"/>
      <c r="I10300" s="159"/>
      <c r="K10300" s="161"/>
      <c r="S10300" s="157"/>
    </row>
    <row r="10301" spans="1:19" s="158" customFormat="1" x14ac:dyDescent="0.2">
      <c r="A10301" s="157"/>
      <c r="E10301" s="159"/>
      <c r="F10301" s="159"/>
      <c r="G10301" s="160"/>
      <c r="H10301" s="159"/>
      <c r="I10301" s="159"/>
      <c r="K10301" s="161"/>
      <c r="S10301" s="157"/>
    </row>
    <row r="10302" spans="1:19" s="158" customFormat="1" x14ac:dyDescent="0.2">
      <c r="A10302" s="157"/>
      <c r="E10302" s="159"/>
      <c r="F10302" s="159"/>
      <c r="G10302" s="160"/>
      <c r="H10302" s="159"/>
      <c r="I10302" s="159"/>
      <c r="K10302" s="161"/>
      <c r="S10302" s="157"/>
    </row>
    <row r="10303" spans="1:19" s="158" customFormat="1" x14ac:dyDescent="0.2">
      <c r="A10303" s="157"/>
      <c r="E10303" s="159"/>
      <c r="F10303" s="159"/>
      <c r="G10303" s="160"/>
      <c r="H10303" s="159"/>
      <c r="I10303" s="159"/>
      <c r="K10303" s="161"/>
      <c r="S10303" s="157"/>
    </row>
    <row r="10304" spans="1:19" s="158" customFormat="1" x14ac:dyDescent="0.2">
      <c r="A10304" s="157"/>
      <c r="E10304" s="159"/>
      <c r="F10304" s="159"/>
      <c r="G10304" s="160"/>
      <c r="H10304" s="159"/>
      <c r="I10304" s="159"/>
      <c r="K10304" s="161"/>
      <c r="S10304" s="157"/>
    </row>
    <row r="10305" spans="1:19" s="158" customFormat="1" x14ac:dyDescent="0.2">
      <c r="A10305" s="157"/>
      <c r="E10305" s="159"/>
      <c r="F10305" s="159"/>
      <c r="G10305" s="160"/>
      <c r="H10305" s="159"/>
      <c r="I10305" s="159"/>
      <c r="K10305" s="161"/>
      <c r="S10305" s="157"/>
    </row>
    <row r="10306" spans="1:19" s="158" customFormat="1" x14ac:dyDescent="0.2">
      <c r="A10306" s="157"/>
      <c r="E10306" s="159"/>
      <c r="F10306" s="159"/>
      <c r="G10306" s="160"/>
      <c r="H10306" s="159"/>
      <c r="I10306" s="159"/>
      <c r="K10306" s="161"/>
      <c r="S10306" s="157"/>
    </row>
    <row r="10307" spans="1:19" s="158" customFormat="1" x14ac:dyDescent="0.2">
      <c r="A10307" s="157"/>
      <c r="E10307" s="159"/>
      <c r="F10307" s="159"/>
      <c r="G10307" s="160"/>
      <c r="H10307" s="159"/>
      <c r="I10307" s="159"/>
      <c r="K10307" s="161"/>
      <c r="S10307" s="157"/>
    </row>
    <row r="10308" spans="1:19" s="158" customFormat="1" x14ac:dyDescent="0.2">
      <c r="A10308" s="157"/>
      <c r="E10308" s="159"/>
      <c r="F10308" s="159"/>
      <c r="G10308" s="160"/>
      <c r="H10308" s="159"/>
      <c r="I10308" s="159"/>
      <c r="K10308" s="161"/>
      <c r="S10308" s="157"/>
    </row>
    <row r="10309" spans="1:19" s="158" customFormat="1" x14ac:dyDescent="0.2">
      <c r="A10309" s="157"/>
      <c r="E10309" s="159"/>
      <c r="F10309" s="159"/>
      <c r="G10309" s="160"/>
      <c r="H10309" s="159"/>
      <c r="I10309" s="159"/>
      <c r="K10309" s="161"/>
      <c r="S10309" s="157"/>
    </row>
    <row r="10310" spans="1:19" s="158" customFormat="1" x14ac:dyDescent="0.2">
      <c r="A10310" s="157"/>
      <c r="E10310" s="159"/>
      <c r="F10310" s="159"/>
      <c r="G10310" s="160"/>
      <c r="H10310" s="159"/>
      <c r="I10310" s="159"/>
      <c r="K10310" s="161"/>
      <c r="S10310" s="157"/>
    </row>
    <row r="10311" spans="1:19" s="158" customFormat="1" x14ac:dyDescent="0.2">
      <c r="A10311" s="157"/>
      <c r="E10311" s="159"/>
      <c r="F10311" s="159"/>
      <c r="G10311" s="160"/>
      <c r="H10311" s="159"/>
      <c r="I10311" s="159"/>
      <c r="K10311" s="161"/>
      <c r="S10311" s="157"/>
    </row>
    <row r="10312" spans="1:19" s="158" customFormat="1" x14ac:dyDescent="0.2">
      <c r="A10312" s="157"/>
      <c r="E10312" s="159"/>
      <c r="F10312" s="159"/>
      <c r="G10312" s="160"/>
      <c r="H10312" s="159"/>
      <c r="I10312" s="159"/>
      <c r="K10312" s="161"/>
      <c r="S10312" s="157"/>
    </row>
    <row r="10313" spans="1:19" s="158" customFormat="1" x14ac:dyDescent="0.2">
      <c r="A10313" s="157"/>
      <c r="E10313" s="159"/>
      <c r="F10313" s="159"/>
      <c r="G10313" s="160"/>
      <c r="H10313" s="159"/>
      <c r="I10313" s="159"/>
      <c r="K10313" s="161"/>
      <c r="S10313" s="157"/>
    </row>
    <row r="10314" spans="1:19" s="158" customFormat="1" x14ac:dyDescent="0.2">
      <c r="A10314" s="157"/>
      <c r="E10314" s="159"/>
      <c r="F10314" s="159"/>
      <c r="G10314" s="160"/>
      <c r="H10314" s="159"/>
      <c r="I10314" s="159"/>
      <c r="K10314" s="161"/>
      <c r="S10314" s="157"/>
    </row>
    <row r="10315" spans="1:19" s="158" customFormat="1" x14ac:dyDescent="0.2">
      <c r="A10315" s="157"/>
      <c r="E10315" s="159"/>
      <c r="F10315" s="159"/>
      <c r="G10315" s="160"/>
      <c r="H10315" s="159"/>
      <c r="I10315" s="159"/>
      <c r="K10315" s="161"/>
      <c r="S10315" s="157"/>
    </row>
    <row r="10316" spans="1:19" s="158" customFormat="1" x14ac:dyDescent="0.2">
      <c r="A10316" s="157"/>
      <c r="E10316" s="159"/>
      <c r="F10316" s="159"/>
      <c r="G10316" s="160"/>
      <c r="H10316" s="159"/>
      <c r="I10316" s="159"/>
      <c r="K10316" s="161"/>
      <c r="S10316" s="157"/>
    </row>
    <row r="10317" spans="1:19" s="158" customFormat="1" x14ac:dyDescent="0.2">
      <c r="A10317" s="157"/>
      <c r="E10317" s="159"/>
      <c r="F10317" s="159"/>
      <c r="G10317" s="160"/>
      <c r="H10317" s="159"/>
      <c r="I10317" s="159"/>
      <c r="K10317" s="161"/>
      <c r="S10317" s="157"/>
    </row>
    <row r="10318" spans="1:19" s="158" customFormat="1" x14ac:dyDescent="0.2">
      <c r="A10318" s="157"/>
      <c r="E10318" s="159"/>
      <c r="F10318" s="159"/>
      <c r="G10318" s="160"/>
      <c r="H10318" s="159"/>
      <c r="I10318" s="159"/>
      <c r="K10318" s="161"/>
      <c r="S10318" s="157"/>
    </row>
    <row r="10319" spans="1:19" s="158" customFormat="1" x14ac:dyDescent="0.2">
      <c r="A10319" s="157"/>
      <c r="E10319" s="159"/>
      <c r="F10319" s="159"/>
      <c r="G10319" s="160"/>
      <c r="H10319" s="159"/>
      <c r="I10319" s="159"/>
      <c r="K10319" s="161"/>
      <c r="S10319" s="157"/>
    </row>
    <row r="10320" spans="1:19" s="158" customFormat="1" x14ac:dyDescent="0.2">
      <c r="A10320" s="157"/>
      <c r="E10320" s="159"/>
      <c r="F10320" s="159"/>
      <c r="G10320" s="160"/>
      <c r="H10320" s="159"/>
      <c r="I10320" s="159"/>
      <c r="K10320" s="161"/>
      <c r="S10320" s="157"/>
    </row>
    <row r="10321" spans="1:19" s="158" customFormat="1" x14ac:dyDescent="0.2">
      <c r="A10321" s="157"/>
      <c r="E10321" s="159"/>
      <c r="F10321" s="159"/>
      <c r="G10321" s="160"/>
      <c r="H10321" s="159"/>
      <c r="I10321" s="159"/>
      <c r="K10321" s="161"/>
      <c r="S10321" s="157"/>
    </row>
    <row r="10322" spans="1:19" s="158" customFormat="1" x14ac:dyDescent="0.2">
      <c r="A10322" s="157"/>
      <c r="E10322" s="159"/>
      <c r="F10322" s="159"/>
      <c r="G10322" s="160"/>
      <c r="H10322" s="159"/>
      <c r="I10322" s="159"/>
      <c r="K10322" s="161"/>
      <c r="S10322" s="157"/>
    </row>
    <row r="10323" spans="1:19" s="158" customFormat="1" x14ac:dyDescent="0.2">
      <c r="A10323" s="157"/>
      <c r="E10323" s="159"/>
      <c r="F10323" s="159"/>
      <c r="G10323" s="160"/>
      <c r="H10323" s="159"/>
      <c r="I10323" s="159"/>
      <c r="K10323" s="161"/>
      <c r="S10323" s="157"/>
    </row>
    <row r="10324" spans="1:19" s="158" customFormat="1" x14ac:dyDescent="0.2">
      <c r="A10324" s="157"/>
      <c r="E10324" s="159"/>
      <c r="F10324" s="159"/>
      <c r="G10324" s="160"/>
      <c r="H10324" s="159"/>
      <c r="I10324" s="159"/>
      <c r="K10324" s="161"/>
      <c r="S10324" s="157"/>
    </row>
    <row r="10325" spans="1:19" s="158" customFormat="1" x14ac:dyDescent="0.2">
      <c r="A10325" s="157"/>
      <c r="E10325" s="159"/>
      <c r="F10325" s="159"/>
      <c r="G10325" s="160"/>
      <c r="H10325" s="159"/>
      <c r="I10325" s="159"/>
      <c r="K10325" s="161"/>
      <c r="S10325" s="157"/>
    </row>
    <row r="10326" spans="1:19" s="158" customFormat="1" x14ac:dyDescent="0.2">
      <c r="A10326" s="157"/>
      <c r="E10326" s="159"/>
      <c r="F10326" s="159"/>
      <c r="G10326" s="160"/>
      <c r="H10326" s="159"/>
      <c r="I10326" s="159"/>
      <c r="K10326" s="161"/>
      <c r="S10326" s="157"/>
    </row>
    <row r="10327" spans="1:19" s="158" customFormat="1" x14ac:dyDescent="0.2">
      <c r="A10327" s="157"/>
      <c r="E10327" s="159"/>
      <c r="F10327" s="159"/>
      <c r="G10327" s="160"/>
      <c r="H10327" s="159"/>
      <c r="I10327" s="159"/>
      <c r="K10327" s="161"/>
      <c r="S10327" s="157"/>
    </row>
    <row r="10328" spans="1:19" s="158" customFormat="1" x14ac:dyDescent="0.2">
      <c r="A10328" s="157"/>
      <c r="E10328" s="159"/>
      <c r="F10328" s="159"/>
      <c r="G10328" s="160"/>
      <c r="H10328" s="159"/>
      <c r="I10328" s="159"/>
      <c r="K10328" s="161"/>
      <c r="S10328" s="157"/>
    </row>
    <row r="10329" spans="1:19" s="158" customFormat="1" x14ac:dyDescent="0.2">
      <c r="A10329" s="157"/>
      <c r="E10329" s="159"/>
      <c r="F10329" s="159"/>
      <c r="G10329" s="160"/>
      <c r="H10329" s="159"/>
      <c r="I10329" s="159"/>
      <c r="K10329" s="161"/>
      <c r="S10329" s="157"/>
    </row>
    <row r="10330" spans="1:19" s="158" customFormat="1" x14ac:dyDescent="0.2">
      <c r="A10330" s="157"/>
      <c r="E10330" s="159"/>
      <c r="F10330" s="159"/>
      <c r="G10330" s="160"/>
      <c r="H10330" s="159"/>
      <c r="I10330" s="159"/>
      <c r="K10330" s="161"/>
      <c r="S10330" s="157"/>
    </row>
    <row r="10331" spans="1:19" s="158" customFormat="1" x14ac:dyDescent="0.2">
      <c r="A10331" s="157"/>
      <c r="E10331" s="159"/>
      <c r="F10331" s="159"/>
      <c r="G10331" s="160"/>
      <c r="H10331" s="159"/>
      <c r="I10331" s="159"/>
      <c r="K10331" s="161"/>
      <c r="S10331" s="157"/>
    </row>
    <row r="10332" spans="1:19" s="158" customFormat="1" x14ac:dyDescent="0.2">
      <c r="A10332" s="157"/>
      <c r="E10332" s="159"/>
      <c r="F10332" s="159"/>
      <c r="G10332" s="160"/>
      <c r="H10332" s="159"/>
      <c r="I10332" s="159"/>
      <c r="K10332" s="161"/>
      <c r="S10332" s="157"/>
    </row>
    <row r="10333" spans="1:19" s="158" customFormat="1" x14ac:dyDescent="0.2">
      <c r="A10333" s="157"/>
      <c r="E10333" s="159"/>
      <c r="F10333" s="159"/>
      <c r="G10333" s="160"/>
      <c r="H10333" s="159"/>
      <c r="I10333" s="159"/>
      <c r="K10333" s="161"/>
      <c r="S10333" s="157"/>
    </row>
    <row r="10334" spans="1:19" s="158" customFormat="1" x14ac:dyDescent="0.2">
      <c r="A10334" s="157"/>
      <c r="E10334" s="159"/>
      <c r="F10334" s="159"/>
      <c r="G10334" s="160"/>
      <c r="H10334" s="159"/>
      <c r="I10334" s="159"/>
      <c r="K10334" s="161"/>
      <c r="S10334" s="157"/>
    </row>
    <row r="10335" spans="1:19" s="158" customFormat="1" x14ac:dyDescent="0.2">
      <c r="A10335" s="157"/>
      <c r="E10335" s="159"/>
      <c r="F10335" s="159"/>
      <c r="G10335" s="160"/>
      <c r="H10335" s="159"/>
      <c r="I10335" s="159"/>
      <c r="K10335" s="161"/>
      <c r="S10335" s="157"/>
    </row>
    <row r="10336" spans="1:19" s="158" customFormat="1" x14ac:dyDescent="0.2">
      <c r="A10336" s="157"/>
      <c r="E10336" s="159"/>
      <c r="F10336" s="159"/>
      <c r="G10336" s="160"/>
      <c r="H10336" s="159"/>
      <c r="I10336" s="159"/>
      <c r="K10336" s="161"/>
      <c r="S10336" s="157"/>
    </row>
    <row r="10337" spans="1:19" s="158" customFormat="1" x14ac:dyDescent="0.2">
      <c r="A10337" s="157"/>
      <c r="E10337" s="159"/>
      <c r="F10337" s="159"/>
      <c r="G10337" s="160"/>
      <c r="H10337" s="159"/>
      <c r="I10337" s="159"/>
      <c r="K10337" s="161"/>
      <c r="S10337" s="157"/>
    </row>
    <row r="10338" spans="1:19" s="158" customFormat="1" x14ac:dyDescent="0.2">
      <c r="A10338" s="157"/>
      <c r="E10338" s="159"/>
      <c r="F10338" s="159"/>
      <c r="G10338" s="160"/>
      <c r="H10338" s="159"/>
      <c r="I10338" s="159"/>
      <c r="K10338" s="161"/>
      <c r="S10338" s="157"/>
    </row>
    <row r="10339" spans="1:19" s="158" customFormat="1" x14ac:dyDescent="0.2">
      <c r="A10339" s="157"/>
      <c r="E10339" s="159"/>
      <c r="F10339" s="159"/>
      <c r="G10339" s="160"/>
      <c r="H10339" s="159"/>
      <c r="I10339" s="159"/>
      <c r="K10339" s="161"/>
      <c r="S10339" s="157"/>
    </row>
    <row r="10340" spans="1:19" s="158" customFormat="1" x14ac:dyDescent="0.2">
      <c r="A10340" s="157"/>
      <c r="E10340" s="159"/>
      <c r="F10340" s="159"/>
      <c r="G10340" s="160"/>
      <c r="H10340" s="159"/>
      <c r="I10340" s="159"/>
      <c r="K10340" s="161"/>
      <c r="S10340" s="157"/>
    </row>
    <row r="10341" spans="1:19" s="158" customFormat="1" x14ac:dyDescent="0.2">
      <c r="A10341" s="157"/>
      <c r="E10341" s="159"/>
      <c r="F10341" s="159"/>
      <c r="G10341" s="160"/>
      <c r="H10341" s="159"/>
      <c r="I10341" s="159"/>
      <c r="K10341" s="161"/>
      <c r="S10341" s="157"/>
    </row>
    <row r="10342" spans="1:19" s="158" customFormat="1" x14ac:dyDescent="0.2">
      <c r="A10342" s="157"/>
      <c r="E10342" s="159"/>
      <c r="F10342" s="159"/>
      <c r="G10342" s="160"/>
      <c r="H10342" s="159"/>
      <c r="I10342" s="159"/>
      <c r="K10342" s="161"/>
      <c r="S10342" s="157"/>
    </row>
    <row r="10343" spans="1:19" s="158" customFormat="1" x14ac:dyDescent="0.2">
      <c r="A10343" s="157"/>
      <c r="E10343" s="159"/>
      <c r="F10343" s="159"/>
      <c r="G10343" s="160"/>
      <c r="H10343" s="159"/>
      <c r="I10343" s="159"/>
      <c r="K10343" s="161"/>
      <c r="S10343" s="157"/>
    </row>
    <row r="10344" spans="1:19" s="158" customFormat="1" x14ac:dyDescent="0.2">
      <c r="A10344" s="157"/>
      <c r="E10344" s="159"/>
      <c r="F10344" s="159"/>
      <c r="G10344" s="160"/>
      <c r="H10344" s="159"/>
      <c r="I10344" s="159"/>
      <c r="K10344" s="161"/>
      <c r="S10344" s="157"/>
    </row>
    <row r="10345" spans="1:19" s="158" customFormat="1" x14ac:dyDescent="0.2">
      <c r="A10345" s="157"/>
      <c r="E10345" s="159"/>
      <c r="F10345" s="159"/>
      <c r="G10345" s="160"/>
      <c r="H10345" s="159"/>
      <c r="I10345" s="159"/>
      <c r="K10345" s="161"/>
      <c r="S10345" s="157"/>
    </row>
    <row r="10346" spans="1:19" s="158" customFormat="1" x14ac:dyDescent="0.2">
      <c r="A10346" s="157"/>
      <c r="E10346" s="159"/>
      <c r="F10346" s="159"/>
      <c r="G10346" s="160"/>
      <c r="H10346" s="159"/>
      <c r="I10346" s="159"/>
      <c r="K10346" s="161"/>
      <c r="S10346" s="157"/>
    </row>
    <row r="10347" spans="1:19" s="158" customFormat="1" x14ac:dyDescent="0.2">
      <c r="A10347" s="157"/>
      <c r="E10347" s="159"/>
      <c r="F10347" s="159"/>
      <c r="G10347" s="160"/>
      <c r="H10347" s="159"/>
      <c r="I10347" s="159"/>
      <c r="K10347" s="161"/>
      <c r="S10347" s="157"/>
    </row>
    <row r="10348" spans="1:19" s="158" customFormat="1" x14ac:dyDescent="0.2">
      <c r="A10348" s="157"/>
      <c r="E10348" s="159"/>
      <c r="F10348" s="159"/>
      <c r="G10348" s="160"/>
      <c r="H10348" s="159"/>
      <c r="I10348" s="159"/>
      <c r="K10348" s="161"/>
      <c r="S10348" s="157"/>
    </row>
    <row r="10349" spans="1:19" s="158" customFormat="1" x14ac:dyDescent="0.2">
      <c r="A10349" s="157"/>
      <c r="E10349" s="159"/>
      <c r="F10349" s="159"/>
      <c r="G10349" s="160"/>
      <c r="H10349" s="159"/>
      <c r="I10349" s="159"/>
      <c r="K10349" s="161"/>
      <c r="S10349" s="157"/>
    </row>
    <row r="10350" spans="1:19" s="158" customFormat="1" x14ac:dyDescent="0.2">
      <c r="A10350" s="157"/>
      <c r="E10350" s="159"/>
      <c r="F10350" s="159"/>
      <c r="G10350" s="160"/>
      <c r="H10350" s="159"/>
      <c r="I10350" s="159"/>
      <c r="K10350" s="161"/>
      <c r="S10350" s="157"/>
    </row>
    <row r="10351" spans="1:19" s="158" customFormat="1" x14ac:dyDescent="0.2">
      <c r="A10351" s="157"/>
      <c r="E10351" s="159"/>
      <c r="F10351" s="159"/>
      <c r="G10351" s="160"/>
      <c r="H10351" s="159"/>
      <c r="I10351" s="159"/>
      <c r="K10351" s="161"/>
      <c r="S10351" s="157"/>
    </row>
    <row r="10352" spans="1:19" s="158" customFormat="1" x14ac:dyDescent="0.2">
      <c r="A10352" s="157"/>
      <c r="E10352" s="159"/>
      <c r="F10352" s="159"/>
      <c r="G10352" s="160"/>
      <c r="H10352" s="159"/>
      <c r="I10352" s="159"/>
      <c r="K10352" s="161"/>
      <c r="S10352" s="157"/>
    </row>
    <row r="10353" spans="1:19" s="158" customFormat="1" x14ac:dyDescent="0.2">
      <c r="A10353" s="157"/>
      <c r="E10353" s="159"/>
      <c r="F10353" s="159"/>
      <c r="G10353" s="160"/>
      <c r="H10353" s="159"/>
      <c r="I10353" s="159"/>
      <c r="K10353" s="161"/>
      <c r="S10353" s="157"/>
    </row>
    <row r="10354" spans="1:19" s="158" customFormat="1" x14ac:dyDescent="0.2">
      <c r="A10354" s="157"/>
      <c r="E10354" s="159"/>
      <c r="F10354" s="159"/>
      <c r="G10354" s="160"/>
      <c r="H10354" s="159"/>
      <c r="I10354" s="159"/>
      <c r="K10354" s="161"/>
      <c r="S10354" s="157"/>
    </row>
    <row r="10355" spans="1:19" s="158" customFormat="1" x14ac:dyDescent="0.2">
      <c r="A10355" s="157"/>
      <c r="E10355" s="159"/>
      <c r="F10355" s="159"/>
      <c r="G10355" s="160"/>
      <c r="H10355" s="159"/>
      <c r="I10355" s="159"/>
      <c r="K10355" s="161"/>
      <c r="S10355" s="157"/>
    </row>
    <row r="10356" spans="1:19" s="158" customFormat="1" x14ac:dyDescent="0.2">
      <c r="A10356" s="157"/>
      <c r="E10356" s="159"/>
      <c r="F10356" s="159"/>
      <c r="G10356" s="160"/>
      <c r="H10356" s="159"/>
      <c r="I10356" s="159"/>
      <c r="K10356" s="161"/>
      <c r="S10356" s="157"/>
    </row>
    <row r="10357" spans="1:19" s="158" customFormat="1" x14ac:dyDescent="0.2">
      <c r="A10357" s="157"/>
      <c r="E10357" s="159"/>
      <c r="F10357" s="159"/>
      <c r="G10357" s="160"/>
      <c r="H10357" s="159"/>
      <c r="I10357" s="159"/>
      <c r="K10357" s="161"/>
      <c r="S10357" s="157"/>
    </row>
    <row r="10358" spans="1:19" s="158" customFormat="1" x14ac:dyDescent="0.2">
      <c r="A10358" s="157"/>
      <c r="E10358" s="159"/>
      <c r="F10358" s="159"/>
      <c r="G10358" s="160"/>
      <c r="H10358" s="159"/>
      <c r="I10358" s="159"/>
      <c r="K10358" s="161"/>
      <c r="S10358" s="157"/>
    </row>
    <row r="10359" spans="1:19" s="158" customFormat="1" x14ac:dyDescent="0.2">
      <c r="A10359" s="157"/>
      <c r="E10359" s="159"/>
      <c r="F10359" s="159"/>
      <c r="G10359" s="160"/>
      <c r="H10359" s="159"/>
      <c r="I10359" s="159"/>
      <c r="K10359" s="161"/>
      <c r="S10359" s="157"/>
    </row>
    <row r="10360" spans="1:19" s="158" customFormat="1" x14ac:dyDescent="0.2">
      <c r="A10360" s="157"/>
      <c r="E10360" s="159"/>
      <c r="F10360" s="159"/>
      <c r="G10360" s="160"/>
      <c r="H10360" s="159"/>
      <c r="I10360" s="159"/>
      <c r="K10360" s="161"/>
      <c r="S10360" s="157"/>
    </row>
    <row r="10361" spans="1:19" s="158" customFormat="1" x14ac:dyDescent="0.2">
      <c r="A10361" s="157"/>
      <c r="E10361" s="159"/>
      <c r="F10361" s="159"/>
      <c r="G10361" s="160"/>
      <c r="H10361" s="159"/>
      <c r="I10361" s="159"/>
      <c r="K10361" s="161"/>
      <c r="S10361" s="157"/>
    </row>
    <row r="10362" spans="1:19" s="158" customFormat="1" x14ac:dyDescent="0.2">
      <c r="A10362" s="157"/>
      <c r="E10362" s="159"/>
      <c r="F10362" s="159"/>
      <c r="G10362" s="160"/>
      <c r="H10362" s="159"/>
      <c r="I10362" s="159"/>
      <c r="K10362" s="161"/>
      <c r="S10362" s="157"/>
    </row>
    <row r="10363" spans="1:19" s="158" customFormat="1" x14ac:dyDescent="0.2">
      <c r="A10363" s="157"/>
      <c r="E10363" s="159"/>
      <c r="F10363" s="159"/>
      <c r="G10363" s="160"/>
      <c r="H10363" s="159"/>
      <c r="I10363" s="159"/>
      <c r="K10363" s="161"/>
      <c r="S10363" s="157"/>
    </row>
    <row r="10364" spans="1:19" s="158" customFormat="1" x14ac:dyDescent="0.2">
      <c r="A10364" s="157"/>
      <c r="E10364" s="159"/>
      <c r="F10364" s="159"/>
      <c r="G10364" s="160"/>
      <c r="H10364" s="159"/>
      <c r="I10364" s="159"/>
      <c r="K10364" s="161"/>
      <c r="S10364" s="157"/>
    </row>
    <row r="10365" spans="1:19" s="158" customFormat="1" x14ac:dyDescent="0.2">
      <c r="A10365" s="157"/>
      <c r="E10365" s="159"/>
      <c r="F10365" s="159"/>
      <c r="G10365" s="160"/>
      <c r="H10365" s="159"/>
      <c r="I10365" s="159"/>
      <c r="K10365" s="161"/>
      <c r="S10365" s="157"/>
    </row>
    <row r="10366" spans="1:19" s="158" customFormat="1" x14ac:dyDescent="0.2">
      <c r="A10366" s="157"/>
      <c r="E10366" s="159"/>
      <c r="F10366" s="159"/>
      <c r="G10366" s="160"/>
      <c r="H10366" s="159"/>
      <c r="I10366" s="159"/>
      <c r="K10366" s="161"/>
      <c r="S10366" s="157"/>
    </row>
    <row r="10367" spans="1:19" s="158" customFormat="1" x14ac:dyDescent="0.2">
      <c r="A10367" s="157"/>
      <c r="E10367" s="159"/>
      <c r="F10367" s="159"/>
      <c r="G10367" s="160"/>
      <c r="H10367" s="159"/>
      <c r="I10367" s="159"/>
      <c r="K10367" s="161"/>
      <c r="S10367" s="157"/>
    </row>
    <row r="10368" spans="1:19" s="158" customFormat="1" x14ac:dyDescent="0.2">
      <c r="A10368" s="157"/>
      <c r="E10368" s="159"/>
      <c r="F10368" s="159"/>
      <c r="G10368" s="160"/>
      <c r="H10368" s="159"/>
      <c r="I10368" s="159"/>
      <c r="K10368" s="161"/>
      <c r="S10368" s="157"/>
    </row>
    <row r="10369" spans="1:19" s="158" customFormat="1" x14ac:dyDescent="0.2">
      <c r="A10369" s="157"/>
      <c r="E10369" s="159"/>
      <c r="F10369" s="159"/>
      <c r="G10369" s="160"/>
      <c r="H10369" s="159"/>
      <c r="I10369" s="159"/>
      <c r="K10369" s="161"/>
      <c r="S10369" s="157"/>
    </row>
    <row r="10370" spans="1:19" s="158" customFormat="1" x14ac:dyDescent="0.2">
      <c r="A10370" s="157"/>
      <c r="E10370" s="159"/>
      <c r="F10370" s="159"/>
      <c r="G10370" s="160"/>
      <c r="H10370" s="159"/>
      <c r="I10370" s="159"/>
      <c r="K10370" s="161"/>
      <c r="S10370" s="157"/>
    </row>
    <row r="10371" spans="1:19" s="158" customFormat="1" x14ac:dyDescent="0.2">
      <c r="A10371" s="157"/>
      <c r="E10371" s="159"/>
      <c r="F10371" s="159"/>
      <c r="G10371" s="160"/>
      <c r="H10371" s="159"/>
      <c r="I10371" s="159"/>
      <c r="K10371" s="161"/>
      <c r="S10371" s="157"/>
    </row>
    <row r="10372" spans="1:19" s="158" customFormat="1" x14ac:dyDescent="0.2">
      <c r="A10372" s="157"/>
      <c r="E10372" s="159"/>
      <c r="F10372" s="159"/>
      <c r="G10372" s="160"/>
      <c r="H10372" s="159"/>
      <c r="I10372" s="159"/>
      <c r="K10372" s="161"/>
      <c r="S10372" s="157"/>
    </row>
    <row r="10373" spans="1:19" s="158" customFormat="1" x14ac:dyDescent="0.2">
      <c r="A10373" s="157"/>
      <c r="E10373" s="159"/>
      <c r="F10373" s="159"/>
      <c r="G10373" s="160"/>
      <c r="H10373" s="159"/>
      <c r="I10373" s="159"/>
      <c r="K10373" s="161"/>
      <c r="S10373" s="157"/>
    </row>
    <row r="10374" spans="1:19" s="158" customFormat="1" x14ac:dyDescent="0.2">
      <c r="A10374" s="157"/>
      <c r="E10374" s="159"/>
      <c r="F10374" s="159"/>
      <c r="G10374" s="160"/>
      <c r="H10374" s="159"/>
      <c r="I10374" s="159"/>
      <c r="K10374" s="161"/>
      <c r="S10374" s="157"/>
    </row>
    <row r="10375" spans="1:19" s="158" customFormat="1" x14ac:dyDescent="0.2">
      <c r="A10375" s="157"/>
      <c r="E10375" s="159"/>
      <c r="F10375" s="159"/>
      <c r="G10375" s="160"/>
      <c r="H10375" s="159"/>
      <c r="I10375" s="159"/>
      <c r="K10375" s="161"/>
      <c r="S10375" s="157"/>
    </row>
    <row r="10376" spans="1:19" s="158" customFormat="1" x14ac:dyDescent="0.2">
      <c r="A10376" s="157"/>
      <c r="E10376" s="159"/>
      <c r="F10376" s="159"/>
      <c r="G10376" s="160"/>
      <c r="H10376" s="159"/>
      <c r="I10376" s="159"/>
      <c r="K10376" s="161"/>
      <c r="S10376" s="157"/>
    </row>
    <row r="10377" spans="1:19" s="158" customFormat="1" x14ac:dyDescent="0.2">
      <c r="A10377" s="157"/>
      <c r="E10377" s="159"/>
      <c r="F10377" s="159"/>
      <c r="G10377" s="160"/>
      <c r="H10377" s="159"/>
      <c r="I10377" s="159"/>
      <c r="K10377" s="161"/>
      <c r="S10377" s="157"/>
    </row>
    <row r="10378" spans="1:19" s="158" customFormat="1" x14ac:dyDescent="0.2">
      <c r="A10378" s="157"/>
      <c r="E10378" s="159"/>
      <c r="F10378" s="159"/>
      <c r="G10378" s="160"/>
      <c r="H10378" s="159"/>
      <c r="I10378" s="159"/>
      <c r="K10378" s="161"/>
      <c r="S10378" s="157"/>
    </row>
    <row r="10379" spans="1:19" s="158" customFormat="1" x14ac:dyDescent="0.2">
      <c r="A10379" s="157"/>
      <c r="E10379" s="159"/>
      <c r="F10379" s="159"/>
      <c r="G10379" s="160"/>
      <c r="H10379" s="159"/>
      <c r="I10379" s="159"/>
      <c r="K10379" s="161"/>
      <c r="S10379" s="157"/>
    </row>
    <row r="10380" spans="1:19" s="158" customFormat="1" x14ac:dyDescent="0.2">
      <c r="A10380" s="157"/>
      <c r="E10380" s="159"/>
      <c r="F10380" s="159"/>
      <c r="G10380" s="160"/>
      <c r="H10380" s="159"/>
      <c r="I10380" s="159"/>
      <c r="K10380" s="161"/>
      <c r="S10380" s="157"/>
    </row>
    <row r="10381" spans="1:19" s="158" customFormat="1" x14ac:dyDescent="0.2">
      <c r="A10381" s="157"/>
      <c r="E10381" s="159"/>
      <c r="F10381" s="159"/>
      <c r="G10381" s="160"/>
      <c r="H10381" s="159"/>
      <c r="I10381" s="159"/>
      <c r="K10381" s="161"/>
      <c r="S10381" s="157"/>
    </row>
    <row r="10382" spans="1:19" s="158" customFormat="1" x14ac:dyDescent="0.2">
      <c r="A10382" s="157"/>
      <c r="E10382" s="159"/>
      <c r="F10382" s="159"/>
      <c r="G10382" s="160"/>
      <c r="H10382" s="159"/>
      <c r="I10382" s="159"/>
      <c r="K10382" s="161"/>
      <c r="S10382" s="157"/>
    </row>
    <row r="10383" spans="1:19" s="158" customFormat="1" x14ac:dyDescent="0.2">
      <c r="A10383" s="157"/>
      <c r="E10383" s="159"/>
      <c r="F10383" s="159"/>
      <c r="G10383" s="160"/>
      <c r="H10383" s="159"/>
      <c r="I10383" s="159"/>
      <c r="K10383" s="161"/>
      <c r="S10383" s="157"/>
    </row>
    <row r="10384" spans="1:19" s="158" customFormat="1" x14ac:dyDescent="0.2">
      <c r="A10384" s="157"/>
      <c r="E10384" s="159"/>
      <c r="F10384" s="159"/>
      <c r="G10384" s="160"/>
      <c r="H10384" s="159"/>
      <c r="I10384" s="159"/>
      <c r="K10384" s="161"/>
      <c r="S10384" s="157"/>
    </row>
    <row r="10385" spans="1:19" s="158" customFormat="1" x14ac:dyDescent="0.2">
      <c r="A10385" s="157"/>
      <c r="E10385" s="159"/>
      <c r="F10385" s="159"/>
      <c r="G10385" s="160"/>
      <c r="H10385" s="159"/>
      <c r="I10385" s="159"/>
      <c r="K10385" s="161"/>
      <c r="S10385" s="157"/>
    </row>
    <row r="10386" spans="1:19" s="158" customFormat="1" x14ac:dyDescent="0.2">
      <c r="A10386" s="157"/>
      <c r="E10386" s="159"/>
      <c r="F10386" s="159"/>
      <c r="G10386" s="160"/>
      <c r="H10386" s="159"/>
      <c r="I10386" s="159"/>
      <c r="K10386" s="161"/>
      <c r="S10386" s="157"/>
    </row>
    <row r="10387" spans="1:19" s="158" customFormat="1" x14ac:dyDescent="0.2">
      <c r="A10387" s="157"/>
      <c r="E10387" s="159"/>
      <c r="F10387" s="159"/>
      <c r="G10387" s="160"/>
      <c r="H10387" s="159"/>
      <c r="I10387" s="159"/>
      <c r="K10387" s="161"/>
      <c r="S10387" s="157"/>
    </row>
    <row r="10388" spans="1:19" s="158" customFormat="1" x14ac:dyDescent="0.2">
      <c r="A10388" s="157"/>
      <c r="E10388" s="159"/>
      <c r="F10388" s="159"/>
      <c r="G10388" s="160"/>
      <c r="H10388" s="159"/>
      <c r="I10388" s="159"/>
      <c r="K10388" s="161"/>
      <c r="S10388" s="157"/>
    </row>
    <row r="10389" spans="1:19" s="158" customFormat="1" x14ac:dyDescent="0.2">
      <c r="A10389" s="157"/>
      <c r="E10389" s="159"/>
      <c r="F10389" s="159"/>
      <c r="G10389" s="160"/>
      <c r="H10389" s="159"/>
      <c r="I10389" s="159"/>
      <c r="K10389" s="161"/>
      <c r="S10389" s="157"/>
    </row>
    <row r="10390" spans="1:19" s="158" customFormat="1" x14ac:dyDescent="0.2">
      <c r="A10390" s="157"/>
      <c r="E10390" s="159"/>
      <c r="F10390" s="159"/>
      <c r="G10390" s="160"/>
      <c r="H10390" s="159"/>
      <c r="I10390" s="159"/>
      <c r="K10390" s="161"/>
      <c r="S10390" s="157"/>
    </row>
    <row r="10391" spans="1:19" s="158" customFormat="1" x14ac:dyDescent="0.2">
      <c r="A10391" s="157"/>
      <c r="E10391" s="159"/>
      <c r="F10391" s="159"/>
      <c r="G10391" s="160"/>
      <c r="H10391" s="159"/>
      <c r="I10391" s="159"/>
      <c r="K10391" s="161"/>
      <c r="S10391" s="157"/>
    </row>
    <row r="10392" spans="1:19" s="158" customFormat="1" x14ac:dyDescent="0.2">
      <c r="A10392" s="157"/>
      <c r="E10392" s="159"/>
      <c r="F10392" s="159"/>
      <c r="G10392" s="160"/>
      <c r="H10392" s="159"/>
      <c r="I10392" s="159"/>
      <c r="K10392" s="161"/>
      <c r="S10392" s="157"/>
    </row>
    <row r="10393" spans="1:19" s="158" customFormat="1" x14ac:dyDescent="0.2">
      <c r="A10393" s="157"/>
      <c r="E10393" s="159"/>
      <c r="F10393" s="159"/>
      <c r="G10393" s="160"/>
      <c r="H10393" s="159"/>
      <c r="I10393" s="159"/>
      <c r="K10393" s="161"/>
      <c r="S10393" s="157"/>
    </row>
    <row r="10394" spans="1:19" s="158" customFormat="1" x14ac:dyDescent="0.2">
      <c r="A10394" s="157"/>
      <c r="E10394" s="159"/>
      <c r="F10394" s="159"/>
      <c r="G10394" s="160"/>
      <c r="H10394" s="159"/>
      <c r="I10394" s="159"/>
      <c r="K10394" s="161"/>
      <c r="S10394" s="157"/>
    </row>
    <row r="10395" spans="1:19" s="158" customFormat="1" x14ac:dyDescent="0.2">
      <c r="A10395" s="157"/>
      <c r="E10395" s="159"/>
      <c r="F10395" s="159"/>
      <c r="G10395" s="160"/>
      <c r="H10395" s="159"/>
      <c r="I10395" s="159"/>
      <c r="K10395" s="161"/>
      <c r="S10395" s="157"/>
    </row>
    <row r="10396" spans="1:19" s="158" customFormat="1" x14ac:dyDescent="0.2">
      <c r="A10396" s="157"/>
      <c r="E10396" s="159"/>
      <c r="F10396" s="159"/>
      <c r="G10396" s="160"/>
      <c r="H10396" s="159"/>
      <c r="I10396" s="159"/>
      <c r="K10396" s="161"/>
      <c r="S10396" s="157"/>
    </row>
    <row r="10397" spans="1:19" s="158" customFormat="1" x14ac:dyDescent="0.2">
      <c r="A10397" s="157"/>
      <c r="E10397" s="159"/>
      <c r="F10397" s="159"/>
      <c r="G10397" s="160"/>
      <c r="H10397" s="159"/>
      <c r="I10397" s="159"/>
      <c r="K10397" s="161"/>
      <c r="S10397" s="157"/>
    </row>
    <row r="10398" spans="1:19" s="158" customFormat="1" x14ac:dyDescent="0.2">
      <c r="A10398" s="157"/>
      <c r="E10398" s="159"/>
      <c r="F10398" s="159"/>
      <c r="G10398" s="160"/>
      <c r="H10398" s="159"/>
      <c r="I10398" s="159"/>
      <c r="K10398" s="161"/>
      <c r="S10398" s="157"/>
    </row>
    <row r="10399" spans="1:19" s="158" customFormat="1" x14ac:dyDescent="0.2">
      <c r="A10399" s="157"/>
      <c r="E10399" s="159"/>
      <c r="F10399" s="159"/>
      <c r="G10399" s="160"/>
      <c r="H10399" s="159"/>
      <c r="I10399" s="159"/>
      <c r="K10399" s="161"/>
      <c r="S10399" s="157"/>
    </row>
    <row r="10400" spans="1:19" s="158" customFormat="1" x14ac:dyDescent="0.2">
      <c r="A10400" s="157"/>
      <c r="E10400" s="159"/>
      <c r="F10400" s="159"/>
      <c r="G10400" s="160"/>
      <c r="H10400" s="159"/>
      <c r="I10400" s="159"/>
      <c r="K10400" s="161"/>
      <c r="S10400" s="157"/>
    </row>
    <row r="10401" spans="1:19" s="158" customFormat="1" x14ac:dyDescent="0.2">
      <c r="A10401" s="157"/>
      <c r="E10401" s="159"/>
      <c r="F10401" s="159"/>
      <c r="G10401" s="160"/>
      <c r="H10401" s="159"/>
      <c r="I10401" s="159"/>
      <c r="K10401" s="161"/>
      <c r="S10401" s="157"/>
    </row>
    <row r="10402" spans="1:19" s="158" customFormat="1" x14ac:dyDescent="0.2">
      <c r="A10402" s="157"/>
      <c r="E10402" s="159"/>
      <c r="F10402" s="159"/>
      <c r="G10402" s="160"/>
      <c r="H10402" s="159"/>
      <c r="I10402" s="159"/>
      <c r="K10402" s="161"/>
      <c r="S10402" s="157"/>
    </row>
    <row r="10403" spans="1:19" s="158" customFormat="1" x14ac:dyDescent="0.2">
      <c r="A10403" s="157"/>
      <c r="E10403" s="159"/>
      <c r="F10403" s="159"/>
      <c r="G10403" s="160"/>
      <c r="H10403" s="159"/>
      <c r="I10403" s="159"/>
      <c r="K10403" s="161"/>
      <c r="S10403" s="157"/>
    </row>
    <row r="10404" spans="1:19" s="158" customFormat="1" x14ac:dyDescent="0.2">
      <c r="A10404" s="157"/>
      <c r="E10404" s="159"/>
      <c r="F10404" s="159"/>
      <c r="G10404" s="160"/>
      <c r="H10404" s="159"/>
      <c r="I10404" s="159"/>
      <c r="K10404" s="161"/>
      <c r="S10404" s="157"/>
    </row>
    <row r="10405" spans="1:19" s="158" customFormat="1" x14ac:dyDescent="0.2">
      <c r="A10405" s="157"/>
      <c r="E10405" s="159"/>
      <c r="F10405" s="159"/>
      <c r="G10405" s="160"/>
      <c r="H10405" s="159"/>
      <c r="I10405" s="159"/>
      <c r="K10405" s="161"/>
      <c r="S10405" s="157"/>
    </row>
    <row r="10406" spans="1:19" s="158" customFormat="1" x14ac:dyDescent="0.2">
      <c r="A10406" s="157"/>
      <c r="E10406" s="159"/>
      <c r="F10406" s="159"/>
      <c r="G10406" s="160"/>
      <c r="H10406" s="159"/>
      <c r="I10406" s="159"/>
      <c r="K10406" s="161"/>
      <c r="S10406" s="157"/>
    </row>
    <row r="10407" spans="1:19" s="158" customFormat="1" x14ac:dyDescent="0.2">
      <c r="A10407" s="157"/>
      <c r="E10407" s="159"/>
      <c r="F10407" s="159"/>
      <c r="G10407" s="160"/>
      <c r="H10407" s="159"/>
      <c r="I10407" s="159"/>
      <c r="K10407" s="161"/>
      <c r="S10407" s="157"/>
    </row>
    <row r="10408" spans="1:19" s="158" customFormat="1" x14ac:dyDescent="0.2">
      <c r="A10408" s="157"/>
      <c r="E10408" s="159"/>
      <c r="F10408" s="159"/>
      <c r="G10408" s="160"/>
      <c r="H10408" s="159"/>
      <c r="I10408" s="159"/>
      <c r="K10408" s="161"/>
      <c r="S10408" s="157"/>
    </row>
    <row r="10409" spans="1:19" s="158" customFormat="1" x14ac:dyDescent="0.2">
      <c r="A10409" s="157"/>
      <c r="E10409" s="159"/>
      <c r="F10409" s="159"/>
      <c r="G10409" s="160"/>
      <c r="H10409" s="159"/>
      <c r="I10409" s="159"/>
      <c r="K10409" s="161"/>
      <c r="S10409" s="157"/>
    </row>
    <row r="10410" spans="1:19" s="158" customFormat="1" x14ac:dyDescent="0.2">
      <c r="A10410" s="157"/>
      <c r="E10410" s="159"/>
      <c r="F10410" s="159"/>
      <c r="G10410" s="160"/>
      <c r="H10410" s="159"/>
      <c r="I10410" s="159"/>
      <c r="K10410" s="161"/>
      <c r="S10410" s="157"/>
    </row>
    <row r="10411" spans="1:19" s="158" customFormat="1" x14ac:dyDescent="0.2">
      <c r="A10411" s="157"/>
      <c r="E10411" s="159"/>
      <c r="F10411" s="159"/>
      <c r="G10411" s="160"/>
      <c r="H10411" s="159"/>
      <c r="I10411" s="159"/>
      <c r="K10411" s="161"/>
      <c r="S10411" s="157"/>
    </row>
    <row r="10412" spans="1:19" s="158" customFormat="1" x14ac:dyDescent="0.2">
      <c r="A10412" s="157"/>
      <c r="E10412" s="159"/>
      <c r="F10412" s="159"/>
      <c r="G10412" s="160"/>
      <c r="H10412" s="159"/>
      <c r="I10412" s="159"/>
      <c r="K10412" s="161"/>
      <c r="S10412" s="157"/>
    </row>
    <row r="10413" spans="1:19" s="158" customFormat="1" x14ac:dyDescent="0.2">
      <c r="A10413" s="157"/>
      <c r="E10413" s="159"/>
      <c r="F10413" s="159"/>
      <c r="G10413" s="160"/>
      <c r="H10413" s="159"/>
      <c r="I10413" s="159"/>
      <c r="K10413" s="161"/>
      <c r="S10413" s="157"/>
    </row>
    <row r="10414" spans="1:19" s="158" customFormat="1" x14ac:dyDescent="0.2">
      <c r="A10414" s="157"/>
      <c r="E10414" s="159"/>
      <c r="F10414" s="159"/>
      <c r="G10414" s="160"/>
      <c r="H10414" s="159"/>
      <c r="I10414" s="159"/>
      <c r="K10414" s="161"/>
      <c r="S10414" s="157"/>
    </row>
    <row r="10415" spans="1:19" s="158" customFormat="1" x14ac:dyDescent="0.2">
      <c r="A10415" s="157"/>
      <c r="E10415" s="159"/>
      <c r="F10415" s="159"/>
      <c r="G10415" s="160"/>
      <c r="H10415" s="159"/>
      <c r="I10415" s="159"/>
      <c r="K10415" s="161"/>
      <c r="S10415" s="157"/>
    </row>
    <row r="10416" spans="1:19" s="158" customFormat="1" x14ac:dyDescent="0.2">
      <c r="A10416" s="157"/>
      <c r="E10416" s="159"/>
      <c r="F10416" s="159"/>
      <c r="G10416" s="160"/>
      <c r="H10416" s="159"/>
      <c r="I10416" s="159"/>
      <c r="K10416" s="161"/>
      <c r="S10416" s="157"/>
    </row>
    <row r="10417" spans="1:19" s="158" customFormat="1" x14ac:dyDescent="0.2">
      <c r="A10417" s="157"/>
      <c r="E10417" s="159"/>
      <c r="F10417" s="159"/>
      <c r="G10417" s="160"/>
      <c r="H10417" s="159"/>
      <c r="I10417" s="159"/>
      <c r="K10417" s="161"/>
      <c r="S10417" s="157"/>
    </row>
    <row r="10418" spans="1:19" s="158" customFormat="1" x14ac:dyDescent="0.2">
      <c r="A10418" s="157"/>
      <c r="E10418" s="159"/>
      <c r="F10418" s="159"/>
      <c r="G10418" s="160"/>
      <c r="H10418" s="159"/>
      <c r="I10418" s="159"/>
      <c r="K10418" s="161"/>
      <c r="S10418" s="157"/>
    </row>
    <row r="10419" spans="1:19" s="158" customFormat="1" x14ac:dyDescent="0.2">
      <c r="A10419" s="157"/>
      <c r="E10419" s="159"/>
      <c r="F10419" s="159"/>
      <c r="G10419" s="160"/>
      <c r="H10419" s="159"/>
      <c r="I10419" s="159"/>
      <c r="K10419" s="161"/>
      <c r="S10419" s="157"/>
    </row>
    <row r="10420" spans="1:19" s="158" customFormat="1" x14ac:dyDescent="0.2">
      <c r="A10420" s="157"/>
      <c r="E10420" s="159"/>
      <c r="F10420" s="159"/>
      <c r="G10420" s="160"/>
      <c r="H10420" s="159"/>
      <c r="I10420" s="159"/>
      <c r="K10420" s="161"/>
      <c r="S10420" s="157"/>
    </row>
    <row r="10421" spans="1:19" s="158" customFormat="1" x14ac:dyDescent="0.2">
      <c r="A10421" s="157"/>
      <c r="E10421" s="159"/>
      <c r="F10421" s="159"/>
      <c r="G10421" s="160"/>
      <c r="H10421" s="159"/>
      <c r="I10421" s="159"/>
      <c r="K10421" s="161"/>
      <c r="S10421" s="157"/>
    </row>
    <row r="10422" spans="1:19" s="158" customFormat="1" x14ac:dyDescent="0.2">
      <c r="A10422" s="157"/>
      <c r="E10422" s="159"/>
      <c r="F10422" s="159"/>
      <c r="G10422" s="160"/>
      <c r="H10422" s="159"/>
      <c r="I10422" s="159"/>
      <c r="K10422" s="161"/>
      <c r="S10422" s="157"/>
    </row>
    <row r="10423" spans="1:19" s="158" customFormat="1" x14ac:dyDescent="0.2">
      <c r="A10423" s="157"/>
      <c r="E10423" s="159"/>
      <c r="F10423" s="159"/>
      <c r="G10423" s="160"/>
      <c r="H10423" s="159"/>
      <c r="I10423" s="159"/>
      <c r="K10423" s="161"/>
      <c r="S10423" s="157"/>
    </row>
    <row r="10424" spans="1:19" s="158" customFormat="1" x14ac:dyDescent="0.2">
      <c r="A10424" s="157"/>
      <c r="E10424" s="159"/>
      <c r="F10424" s="159"/>
      <c r="G10424" s="160"/>
      <c r="H10424" s="159"/>
      <c r="I10424" s="159"/>
      <c r="K10424" s="161"/>
      <c r="S10424" s="157"/>
    </row>
    <row r="10425" spans="1:19" s="158" customFormat="1" x14ac:dyDescent="0.2">
      <c r="A10425" s="157"/>
      <c r="E10425" s="159"/>
      <c r="F10425" s="159"/>
      <c r="G10425" s="160"/>
      <c r="H10425" s="159"/>
      <c r="I10425" s="159"/>
      <c r="K10425" s="161"/>
      <c r="S10425" s="157"/>
    </row>
    <row r="10426" spans="1:19" s="158" customFormat="1" x14ac:dyDescent="0.2">
      <c r="A10426" s="157"/>
      <c r="E10426" s="159"/>
      <c r="F10426" s="159"/>
      <c r="G10426" s="160"/>
      <c r="H10426" s="159"/>
      <c r="I10426" s="159"/>
      <c r="K10426" s="161"/>
      <c r="S10426" s="157"/>
    </row>
    <row r="10427" spans="1:19" s="158" customFormat="1" x14ac:dyDescent="0.2">
      <c r="A10427" s="157"/>
      <c r="E10427" s="159"/>
      <c r="F10427" s="159"/>
      <c r="G10427" s="160"/>
      <c r="H10427" s="159"/>
      <c r="I10427" s="159"/>
      <c r="K10427" s="161"/>
      <c r="S10427" s="157"/>
    </row>
    <row r="10428" spans="1:19" s="158" customFormat="1" x14ac:dyDescent="0.2">
      <c r="A10428" s="157"/>
      <c r="E10428" s="159"/>
      <c r="F10428" s="159"/>
      <c r="G10428" s="160"/>
      <c r="H10428" s="159"/>
      <c r="I10428" s="159"/>
      <c r="K10428" s="161"/>
      <c r="S10428" s="157"/>
    </row>
    <row r="10429" spans="1:19" s="158" customFormat="1" x14ac:dyDescent="0.2">
      <c r="A10429" s="157"/>
      <c r="E10429" s="159"/>
      <c r="F10429" s="159"/>
      <c r="G10429" s="160"/>
      <c r="H10429" s="159"/>
      <c r="I10429" s="159"/>
      <c r="K10429" s="161"/>
      <c r="S10429" s="157"/>
    </row>
    <row r="10430" spans="1:19" s="158" customFormat="1" x14ac:dyDescent="0.2">
      <c r="A10430" s="157"/>
      <c r="E10430" s="159"/>
      <c r="F10430" s="159"/>
      <c r="G10430" s="160"/>
      <c r="H10430" s="159"/>
      <c r="I10430" s="159"/>
      <c r="K10430" s="161"/>
      <c r="S10430" s="157"/>
    </row>
    <row r="10431" spans="1:19" s="158" customFormat="1" x14ac:dyDescent="0.2">
      <c r="A10431" s="157"/>
      <c r="E10431" s="159"/>
      <c r="F10431" s="159"/>
      <c r="G10431" s="160"/>
      <c r="H10431" s="159"/>
      <c r="I10431" s="159"/>
      <c r="K10431" s="161"/>
      <c r="S10431" s="157"/>
    </row>
    <row r="10432" spans="1:19" s="158" customFormat="1" x14ac:dyDescent="0.2">
      <c r="A10432" s="157"/>
      <c r="E10432" s="159"/>
      <c r="F10432" s="159"/>
      <c r="G10432" s="160"/>
      <c r="H10432" s="159"/>
      <c r="I10432" s="159"/>
      <c r="K10432" s="161"/>
      <c r="S10432" s="157"/>
    </row>
    <row r="10433" spans="1:19" s="158" customFormat="1" x14ac:dyDescent="0.2">
      <c r="A10433" s="157"/>
      <c r="E10433" s="159"/>
      <c r="F10433" s="159"/>
      <c r="G10433" s="160"/>
      <c r="H10433" s="159"/>
      <c r="I10433" s="159"/>
      <c r="K10433" s="161"/>
      <c r="S10433" s="157"/>
    </row>
    <row r="10434" spans="1:19" s="158" customFormat="1" x14ac:dyDescent="0.2">
      <c r="A10434" s="157"/>
      <c r="E10434" s="159"/>
      <c r="F10434" s="159"/>
      <c r="G10434" s="160"/>
      <c r="H10434" s="159"/>
      <c r="I10434" s="159"/>
      <c r="K10434" s="161"/>
      <c r="S10434" s="157"/>
    </row>
    <row r="10435" spans="1:19" s="158" customFormat="1" x14ac:dyDescent="0.2">
      <c r="A10435" s="157"/>
      <c r="E10435" s="159"/>
      <c r="F10435" s="159"/>
      <c r="G10435" s="160"/>
      <c r="H10435" s="159"/>
      <c r="I10435" s="159"/>
      <c r="K10435" s="161"/>
      <c r="S10435" s="157"/>
    </row>
    <row r="10436" spans="1:19" s="158" customFormat="1" x14ac:dyDescent="0.2">
      <c r="A10436" s="157"/>
      <c r="E10436" s="159"/>
      <c r="F10436" s="159"/>
      <c r="G10436" s="160"/>
      <c r="H10436" s="159"/>
      <c r="I10436" s="159"/>
      <c r="K10436" s="161"/>
      <c r="S10436" s="157"/>
    </row>
    <row r="10437" spans="1:19" s="158" customFormat="1" x14ac:dyDescent="0.2">
      <c r="A10437" s="157"/>
      <c r="E10437" s="159"/>
      <c r="F10437" s="159"/>
      <c r="G10437" s="160"/>
      <c r="H10437" s="159"/>
      <c r="I10437" s="159"/>
      <c r="K10437" s="161"/>
      <c r="S10437" s="157"/>
    </row>
    <row r="10438" spans="1:19" s="158" customFormat="1" x14ac:dyDescent="0.2">
      <c r="A10438" s="157"/>
      <c r="E10438" s="159"/>
      <c r="F10438" s="159"/>
      <c r="G10438" s="160"/>
      <c r="H10438" s="159"/>
      <c r="I10438" s="159"/>
      <c r="K10438" s="161"/>
      <c r="S10438" s="157"/>
    </row>
    <row r="10439" spans="1:19" s="158" customFormat="1" x14ac:dyDescent="0.2">
      <c r="A10439" s="157"/>
      <c r="E10439" s="159"/>
      <c r="F10439" s="159"/>
      <c r="G10439" s="160"/>
      <c r="H10439" s="159"/>
      <c r="I10439" s="159"/>
      <c r="K10439" s="161"/>
      <c r="S10439" s="157"/>
    </row>
    <row r="10440" spans="1:19" s="158" customFormat="1" x14ac:dyDescent="0.2">
      <c r="A10440" s="157"/>
      <c r="E10440" s="159"/>
      <c r="F10440" s="159"/>
      <c r="G10440" s="160"/>
      <c r="H10440" s="159"/>
      <c r="I10440" s="159"/>
      <c r="K10440" s="161"/>
      <c r="S10440" s="157"/>
    </row>
    <row r="10441" spans="1:19" s="158" customFormat="1" x14ac:dyDescent="0.2">
      <c r="A10441" s="157"/>
      <c r="E10441" s="159"/>
      <c r="F10441" s="159"/>
      <c r="G10441" s="160"/>
      <c r="H10441" s="159"/>
      <c r="I10441" s="159"/>
      <c r="K10441" s="161"/>
      <c r="S10441" s="157"/>
    </row>
    <row r="10442" spans="1:19" s="158" customFormat="1" x14ac:dyDescent="0.2">
      <c r="A10442" s="157"/>
      <c r="E10442" s="159"/>
      <c r="F10442" s="159"/>
      <c r="G10442" s="160"/>
      <c r="H10442" s="159"/>
      <c r="I10442" s="159"/>
      <c r="K10442" s="161"/>
      <c r="S10442" s="157"/>
    </row>
    <row r="10443" spans="1:19" s="158" customFormat="1" x14ac:dyDescent="0.2">
      <c r="A10443" s="157"/>
      <c r="E10443" s="159"/>
      <c r="F10443" s="159"/>
      <c r="G10443" s="160"/>
      <c r="H10443" s="159"/>
      <c r="I10443" s="159"/>
      <c r="K10443" s="161"/>
      <c r="S10443" s="157"/>
    </row>
    <row r="10444" spans="1:19" s="158" customFormat="1" x14ac:dyDescent="0.2">
      <c r="A10444" s="157"/>
      <c r="E10444" s="159"/>
      <c r="F10444" s="159"/>
      <c r="G10444" s="160"/>
      <c r="H10444" s="159"/>
      <c r="I10444" s="159"/>
      <c r="K10444" s="161"/>
      <c r="S10444" s="157"/>
    </row>
    <row r="10445" spans="1:19" s="158" customFormat="1" x14ac:dyDescent="0.2">
      <c r="A10445" s="157"/>
      <c r="E10445" s="159"/>
      <c r="F10445" s="159"/>
      <c r="G10445" s="160"/>
      <c r="H10445" s="159"/>
      <c r="I10445" s="159"/>
      <c r="K10445" s="161"/>
      <c r="S10445" s="157"/>
    </row>
    <row r="10446" spans="1:19" s="158" customFormat="1" x14ac:dyDescent="0.2">
      <c r="A10446" s="157"/>
      <c r="E10446" s="159"/>
      <c r="F10446" s="159"/>
      <c r="G10446" s="160"/>
      <c r="H10446" s="159"/>
      <c r="I10446" s="159"/>
      <c r="K10446" s="161"/>
      <c r="S10446" s="157"/>
    </row>
    <row r="10447" spans="1:19" s="158" customFormat="1" x14ac:dyDescent="0.2">
      <c r="A10447" s="157"/>
      <c r="E10447" s="159"/>
      <c r="F10447" s="159"/>
      <c r="G10447" s="160"/>
      <c r="H10447" s="159"/>
      <c r="I10447" s="159"/>
      <c r="K10447" s="161"/>
      <c r="S10447" s="157"/>
    </row>
    <row r="10448" spans="1:19" s="158" customFormat="1" x14ac:dyDescent="0.2">
      <c r="A10448" s="157"/>
      <c r="E10448" s="159"/>
      <c r="F10448" s="159"/>
      <c r="G10448" s="160"/>
      <c r="H10448" s="159"/>
      <c r="I10448" s="159"/>
      <c r="K10448" s="161"/>
      <c r="S10448" s="157"/>
    </row>
    <row r="10449" spans="1:19" s="158" customFormat="1" x14ac:dyDescent="0.2">
      <c r="A10449" s="157"/>
      <c r="E10449" s="159"/>
      <c r="F10449" s="159"/>
      <c r="G10449" s="160"/>
      <c r="H10449" s="159"/>
      <c r="I10449" s="159"/>
      <c r="K10449" s="161"/>
      <c r="S10449" s="157"/>
    </row>
    <row r="10450" spans="1:19" s="158" customFormat="1" x14ac:dyDescent="0.2">
      <c r="A10450" s="157"/>
      <c r="E10450" s="159"/>
      <c r="F10450" s="159"/>
      <c r="G10450" s="160"/>
      <c r="H10450" s="159"/>
      <c r="I10450" s="159"/>
      <c r="K10450" s="161"/>
      <c r="S10450" s="157"/>
    </row>
    <row r="10451" spans="1:19" s="158" customFormat="1" x14ac:dyDescent="0.2">
      <c r="A10451" s="157"/>
      <c r="E10451" s="159"/>
      <c r="F10451" s="159"/>
      <c r="G10451" s="160"/>
      <c r="H10451" s="159"/>
      <c r="I10451" s="159"/>
      <c r="K10451" s="161"/>
      <c r="S10451" s="157"/>
    </row>
    <row r="10452" spans="1:19" s="158" customFormat="1" x14ac:dyDescent="0.2">
      <c r="A10452" s="157"/>
      <c r="E10452" s="159"/>
      <c r="F10452" s="159"/>
      <c r="G10452" s="160"/>
      <c r="H10452" s="159"/>
      <c r="I10452" s="159"/>
      <c r="K10452" s="161"/>
      <c r="S10452" s="157"/>
    </row>
    <row r="10453" spans="1:19" s="158" customFormat="1" x14ac:dyDescent="0.2">
      <c r="A10453" s="157"/>
      <c r="E10453" s="159"/>
      <c r="F10453" s="159"/>
      <c r="G10453" s="160"/>
      <c r="H10453" s="159"/>
      <c r="I10453" s="159"/>
      <c r="K10453" s="161"/>
      <c r="S10453" s="157"/>
    </row>
    <row r="10454" spans="1:19" s="158" customFormat="1" x14ac:dyDescent="0.2">
      <c r="A10454" s="157"/>
      <c r="E10454" s="159"/>
      <c r="F10454" s="159"/>
      <c r="G10454" s="160"/>
      <c r="H10454" s="159"/>
      <c r="I10454" s="159"/>
      <c r="K10454" s="161"/>
      <c r="S10454" s="157"/>
    </row>
    <row r="10455" spans="1:19" s="158" customFormat="1" x14ac:dyDescent="0.2">
      <c r="A10455" s="157"/>
      <c r="E10455" s="159"/>
      <c r="F10455" s="159"/>
      <c r="G10455" s="160"/>
      <c r="H10455" s="159"/>
      <c r="I10455" s="159"/>
      <c r="K10455" s="161"/>
      <c r="S10455" s="157"/>
    </row>
    <row r="10456" spans="1:19" s="158" customFormat="1" x14ac:dyDescent="0.2">
      <c r="A10456" s="157"/>
      <c r="E10456" s="159"/>
      <c r="F10456" s="159"/>
      <c r="G10456" s="160"/>
      <c r="H10456" s="159"/>
      <c r="I10456" s="159"/>
      <c r="K10456" s="161"/>
      <c r="S10456" s="157"/>
    </row>
    <row r="10457" spans="1:19" s="158" customFormat="1" x14ac:dyDescent="0.2">
      <c r="A10457" s="157"/>
      <c r="E10457" s="159"/>
      <c r="F10457" s="159"/>
      <c r="G10457" s="160"/>
      <c r="H10457" s="159"/>
      <c r="I10457" s="159"/>
      <c r="K10457" s="161"/>
      <c r="S10457" s="157"/>
    </row>
    <row r="10458" spans="1:19" s="158" customFormat="1" x14ac:dyDescent="0.2">
      <c r="A10458" s="157"/>
      <c r="E10458" s="159"/>
      <c r="F10458" s="159"/>
      <c r="G10458" s="160"/>
      <c r="H10458" s="159"/>
      <c r="I10458" s="159"/>
      <c r="K10458" s="161"/>
      <c r="S10458" s="157"/>
    </row>
    <row r="10459" spans="1:19" s="158" customFormat="1" x14ac:dyDescent="0.2">
      <c r="A10459" s="157"/>
      <c r="E10459" s="159"/>
      <c r="F10459" s="159"/>
      <c r="G10459" s="160"/>
      <c r="H10459" s="159"/>
      <c r="I10459" s="159"/>
      <c r="K10459" s="161"/>
      <c r="S10459" s="157"/>
    </row>
    <row r="10460" spans="1:19" s="158" customFormat="1" x14ac:dyDescent="0.2">
      <c r="A10460" s="157"/>
      <c r="E10460" s="159"/>
      <c r="F10460" s="159"/>
      <c r="G10460" s="160"/>
      <c r="H10460" s="159"/>
      <c r="I10460" s="159"/>
      <c r="K10460" s="161"/>
      <c r="S10460" s="157"/>
    </row>
    <row r="10461" spans="1:19" s="158" customFormat="1" x14ac:dyDescent="0.2">
      <c r="A10461" s="157"/>
      <c r="E10461" s="159"/>
      <c r="F10461" s="159"/>
      <c r="G10461" s="160"/>
      <c r="H10461" s="159"/>
      <c r="I10461" s="159"/>
      <c r="K10461" s="161"/>
      <c r="S10461" s="157"/>
    </row>
    <row r="10462" spans="1:19" s="158" customFormat="1" x14ac:dyDescent="0.2">
      <c r="A10462" s="157"/>
      <c r="E10462" s="159"/>
      <c r="F10462" s="159"/>
      <c r="G10462" s="160"/>
      <c r="H10462" s="159"/>
      <c r="I10462" s="159"/>
      <c r="K10462" s="161"/>
      <c r="S10462" s="157"/>
    </row>
    <row r="10463" spans="1:19" s="158" customFormat="1" x14ac:dyDescent="0.2">
      <c r="A10463" s="157"/>
      <c r="E10463" s="159"/>
      <c r="F10463" s="159"/>
      <c r="G10463" s="160"/>
      <c r="H10463" s="159"/>
      <c r="I10463" s="159"/>
      <c r="K10463" s="161"/>
      <c r="S10463" s="157"/>
    </row>
    <row r="10464" spans="1:19" s="158" customFormat="1" x14ac:dyDescent="0.2">
      <c r="A10464" s="157"/>
      <c r="E10464" s="159"/>
      <c r="F10464" s="159"/>
      <c r="G10464" s="160"/>
      <c r="H10464" s="159"/>
      <c r="I10464" s="159"/>
      <c r="K10464" s="161"/>
      <c r="S10464" s="157"/>
    </row>
    <row r="10465" spans="1:19" s="158" customFormat="1" x14ac:dyDescent="0.2">
      <c r="A10465" s="157"/>
      <c r="E10465" s="159"/>
      <c r="F10465" s="159"/>
      <c r="G10465" s="160"/>
      <c r="H10465" s="159"/>
      <c r="I10465" s="159"/>
      <c r="K10465" s="161"/>
      <c r="S10465" s="157"/>
    </row>
    <row r="10466" spans="1:19" s="158" customFormat="1" x14ac:dyDescent="0.2">
      <c r="A10466" s="157"/>
      <c r="E10466" s="159"/>
      <c r="F10466" s="159"/>
      <c r="G10466" s="160"/>
      <c r="H10466" s="159"/>
      <c r="I10466" s="159"/>
      <c r="K10466" s="161"/>
      <c r="S10466" s="157"/>
    </row>
    <row r="10467" spans="1:19" s="158" customFormat="1" x14ac:dyDescent="0.2">
      <c r="A10467" s="157"/>
      <c r="E10467" s="159"/>
      <c r="F10467" s="159"/>
      <c r="G10467" s="160"/>
      <c r="H10467" s="159"/>
      <c r="I10467" s="159"/>
      <c r="K10467" s="161"/>
      <c r="S10467" s="157"/>
    </row>
    <row r="10468" spans="1:19" s="158" customFormat="1" x14ac:dyDescent="0.2">
      <c r="A10468" s="157"/>
      <c r="E10468" s="159"/>
      <c r="F10468" s="159"/>
      <c r="G10468" s="160"/>
      <c r="H10468" s="159"/>
      <c r="I10468" s="159"/>
      <c r="K10468" s="161"/>
      <c r="S10468" s="157"/>
    </row>
    <row r="10469" spans="1:19" s="158" customFormat="1" x14ac:dyDescent="0.2">
      <c r="A10469" s="157"/>
      <c r="E10469" s="159"/>
      <c r="F10469" s="159"/>
      <c r="G10469" s="160"/>
      <c r="H10469" s="159"/>
      <c r="I10469" s="159"/>
      <c r="K10469" s="161"/>
      <c r="S10469" s="157"/>
    </row>
    <row r="10470" spans="1:19" s="158" customFormat="1" x14ac:dyDescent="0.2">
      <c r="A10470" s="157"/>
      <c r="E10470" s="159"/>
      <c r="F10470" s="159"/>
      <c r="G10470" s="160"/>
      <c r="H10470" s="159"/>
      <c r="I10470" s="159"/>
      <c r="K10470" s="161"/>
      <c r="S10470" s="157"/>
    </row>
    <row r="10471" spans="1:19" s="158" customFormat="1" x14ac:dyDescent="0.2">
      <c r="A10471" s="157"/>
      <c r="E10471" s="159"/>
      <c r="F10471" s="159"/>
      <c r="G10471" s="160"/>
      <c r="H10471" s="159"/>
      <c r="I10471" s="159"/>
      <c r="K10471" s="161"/>
      <c r="S10471" s="157"/>
    </row>
    <row r="10472" spans="1:19" s="158" customFormat="1" x14ac:dyDescent="0.2">
      <c r="A10472" s="157"/>
      <c r="E10472" s="159"/>
      <c r="F10472" s="159"/>
      <c r="G10472" s="160"/>
      <c r="H10472" s="159"/>
      <c r="I10472" s="159"/>
      <c r="K10472" s="161"/>
      <c r="S10472" s="157"/>
    </row>
    <row r="10473" spans="1:19" s="158" customFormat="1" x14ac:dyDescent="0.2">
      <c r="A10473" s="157"/>
      <c r="E10473" s="159"/>
      <c r="F10473" s="159"/>
      <c r="G10473" s="160"/>
      <c r="H10473" s="159"/>
      <c r="I10473" s="159"/>
      <c r="K10473" s="161"/>
      <c r="S10473" s="157"/>
    </row>
    <row r="10474" spans="1:19" s="158" customFormat="1" x14ac:dyDescent="0.2">
      <c r="A10474" s="157"/>
      <c r="E10474" s="159"/>
      <c r="F10474" s="159"/>
      <c r="G10474" s="160"/>
      <c r="H10474" s="159"/>
      <c r="I10474" s="159"/>
      <c r="K10474" s="161"/>
      <c r="S10474" s="157"/>
    </row>
    <row r="10475" spans="1:19" s="158" customFormat="1" x14ac:dyDescent="0.2">
      <c r="A10475" s="157"/>
      <c r="E10475" s="159"/>
      <c r="F10475" s="159"/>
      <c r="G10475" s="160"/>
      <c r="H10475" s="159"/>
      <c r="I10475" s="159"/>
      <c r="K10475" s="161"/>
      <c r="S10475" s="157"/>
    </row>
    <row r="10476" spans="1:19" s="158" customFormat="1" x14ac:dyDescent="0.2">
      <c r="A10476" s="157"/>
      <c r="E10476" s="159"/>
      <c r="F10476" s="159"/>
      <c r="G10476" s="160"/>
      <c r="H10476" s="159"/>
      <c r="I10476" s="159"/>
      <c r="K10476" s="161"/>
      <c r="S10476" s="157"/>
    </row>
    <row r="10477" spans="1:19" s="158" customFormat="1" x14ac:dyDescent="0.2">
      <c r="A10477" s="157"/>
      <c r="E10477" s="159"/>
      <c r="F10477" s="159"/>
      <c r="G10477" s="160"/>
      <c r="H10477" s="159"/>
      <c r="I10477" s="159"/>
      <c r="K10477" s="161"/>
      <c r="S10477" s="157"/>
    </row>
    <row r="10478" spans="1:19" s="158" customFormat="1" x14ac:dyDescent="0.2">
      <c r="A10478" s="157"/>
      <c r="E10478" s="159"/>
      <c r="F10478" s="159"/>
      <c r="G10478" s="160"/>
      <c r="H10478" s="159"/>
      <c r="I10478" s="159"/>
      <c r="K10478" s="161"/>
      <c r="S10478" s="157"/>
    </row>
    <row r="10479" spans="1:19" s="158" customFormat="1" x14ac:dyDescent="0.2">
      <c r="A10479" s="157"/>
      <c r="E10479" s="159"/>
      <c r="F10479" s="159"/>
      <c r="G10479" s="160"/>
      <c r="H10479" s="159"/>
      <c r="I10479" s="159"/>
      <c r="K10479" s="161"/>
      <c r="S10479" s="157"/>
    </row>
    <row r="10480" spans="1:19" s="158" customFormat="1" x14ac:dyDescent="0.2">
      <c r="A10480" s="157"/>
      <c r="E10480" s="159"/>
      <c r="F10480" s="159"/>
      <c r="G10480" s="160"/>
      <c r="H10480" s="159"/>
      <c r="I10480" s="159"/>
      <c r="K10480" s="161"/>
      <c r="S10480" s="157"/>
    </row>
    <row r="10481" spans="1:19" s="158" customFormat="1" x14ac:dyDescent="0.2">
      <c r="A10481" s="157"/>
      <c r="E10481" s="159"/>
      <c r="F10481" s="159"/>
      <c r="G10481" s="160"/>
      <c r="H10481" s="159"/>
      <c r="I10481" s="159"/>
      <c r="K10481" s="161"/>
      <c r="S10481" s="157"/>
    </row>
    <row r="10482" spans="1:19" s="158" customFormat="1" x14ac:dyDescent="0.2">
      <c r="A10482" s="157"/>
      <c r="E10482" s="159"/>
      <c r="F10482" s="159"/>
      <c r="G10482" s="160"/>
      <c r="H10482" s="159"/>
      <c r="I10482" s="159"/>
      <c r="K10482" s="161"/>
      <c r="S10482" s="157"/>
    </row>
    <row r="10483" spans="1:19" s="158" customFormat="1" x14ac:dyDescent="0.2">
      <c r="A10483" s="157"/>
      <c r="E10483" s="159"/>
      <c r="F10483" s="159"/>
      <c r="G10483" s="160"/>
      <c r="H10483" s="159"/>
      <c r="I10483" s="159"/>
      <c r="K10483" s="161"/>
      <c r="S10483" s="157"/>
    </row>
    <row r="10484" spans="1:19" s="158" customFormat="1" x14ac:dyDescent="0.2">
      <c r="A10484" s="157"/>
      <c r="E10484" s="159"/>
      <c r="F10484" s="159"/>
      <c r="G10484" s="160"/>
      <c r="H10484" s="159"/>
      <c r="I10484" s="159"/>
      <c r="K10484" s="161"/>
      <c r="S10484" s="157"/>
    </row>
    <row r="10485" spans="1:19" s="158" customFormat="1" x14ac:dyDescent="0.2">
      <c r="A10485" s="157"/>
      <c r="E10485" s="159"/>
      <c r="F10485" s="159"/>
      <c r="G10485" s="160"/>
      <c r="H10485" s="159"/>
      <c r="I10485" s="159"/>
      <c r="K10485" s="161"/>
      <c r="S10485" s="157"/>
    </row>
    <row r="10486" spans="1:19" s="158" customFormat="1" x14ac:dyDescent="0.2">
      <c r="A10486" s="157"/>
      <c r="E10486" s="159"/>
      <c r="F10486" s="159"/>
      <c r="G10486" s="160"/>
      <c r="H10486" s="159"/>
      <c r="I10486" s="159"/>
      <c r="K10486" s="161"/>
      <c r="S10486" s="157"/>
    </row>
    <row r="10487" spans="1:19" s="158" customFormat="1" x14ac:dyDescent="0.2">
      <c r="A10487" s="157"/>
      <c r="E10487" s="159"/>
      <c r="F10487" s="159"/>
      <c r="G10487" s="160"/>
      <c r="H10487" s="159"/>
      <c r="I10487" s="159"/>
      <c r="K10487" s="161"/>
      <c r="S10487" s="157"/>
    </row>
    <row r="10488" spans="1:19" s="158" customFormat="1" x14ac:dyDescent="0.2">
      <c r="A10488" s="157"/>
      <c r="E10488" s="159"/>
      <c r="F10488" s="159"/>
      <c r="G10488" s="160"/>
      <c r="H10488" s="159"/>
      <c r="I10488" s="159"/>
      <c r="K10488" s="161"/>
      <c r="S10488" s="157"/>
    </row>
    <row r="10489" spans="1:19" s="158" customFormat="1" x14ac:dyDescent="0.2">
      <c r="A10489" s="157"/>
      <c r="E10489" s="159"/>
      <c r="F10489" s="159"/>
      <c r="G10489" s="160"/>
      <c r="H10489" s="159"/>
      <c r="I10489" s="159"/>
      <c r="K10489" s="161"/>
      <c r="S10489" s="157"/>
    </row>
    <row r="10490" spans="1:19" s="158" customFormat="1" x14ac:dyDescent="0.2">
      <c r="A10490" s="157"/>
      <c r="E10490" s="159"/>
      <c r="F10490" s="159"/>
      <c r="G10490" s="160"/>
      <c r="H10490" s="159"/>
      <c r="I10490" s="159"/>
      <c r="K10490" s="161"/>
      <c r="S10490" s="157"/>
    </row>
    <row r="10491" spans="1:19" s="158" customFormat="1" x14ac:dyDescent="0.2">
      <c r="A10491" s="157"/>
      <c r="E10491" s="159"/>
      <c r="F10491" s="159"/>
      <c r="G10491" s="160"/>
      <c r="H10491" s="159"/>
      <c r="I10491" s="159"/>
      <c r="K10491" s="161"/>
      <c r="S10491" s="157"/>
    </row>
    <row r="10492" spans="1:19" s="158" customFormat="1" x14ac:dyDescent="0.2">
      <c r="A10492" s="157"/>
      <c r="E10492" s="159"/>
      <c r="F10492" s="159"/>
      <c r="G10492" s="160"/>
      <c r="H10492" s="159"/>
      <c r="I10492" s="159"/>
      <c r="K10492" s="161"/>
      <c r="S10492" s="157"/>
    </row>
    <row r="10493" spans="1:19" s="158" customFormat="1" x14ac:dyDescent="0.2">
      <c r="A10493" s="157"/>
      <c r="E10493" s="159"/>
      <c r="F10493" s="159"/>
      <c r="G10493" s="160"/>
      <c r="H10493" s="159"/>
      <c r="I10493" s="159"/>
      <c r="K10493" s="161"/>
      <c r="S10493" s="157"/>
    </row>
    <row r="10494" spans="1:19" s="158" customFormat="1" x14ac:dyDescent="0.2">
      <c r="A10494" s="157"/>
      <c r="E10494" s="159"/>
      <c r="F10494" s="159"/>
      <c r="G10494" s="160"/>
      <c r="H10494" s="159"/>
      <c r="I10494" s="159"/>
      <c r="K10494" s="161"/>
      <c r="S10494" s="157"/>
    </row>
    <row r="10495" spans="1:19" s="158" customFormat="1" x14ac:dyDescent="0.2">
      <c r="A10495" s="157"/>
      <c r="E10495" s="159"/>
      <c r="F10495" s="159"/>
      <c r="G10495" s="160"/>
      <c r="H10495" s="159"/>
      <c r="I10495" s="159"/>
      <c r="K10495" s="161"/>
      <c r="S10495" s="157"/>
    </row>
    <row r="10496" spans="1:19" s="158" customFormat="1" x14ac:dyDescent="0.2">
      <c r="A10496" s="157"/>
      <c r="E10496" s="159"/>
      <c r="F10496" s="159"/>
      <c r="G10496" s="160"/>
      <c r="H10496" s="159"/>
      <c r="I10496" s="159"/>
      <c r="K10496" s="161"/>
      <c r="S10496" s="157"/>
    </row>
    <row r="10497" spans="1:19" s="158" customFormat="1" x14ac:dyDescent="0.2">
      <c r="A10497" s="157"/>
      <c r="E10497" s="159"/>
      <c r="F10497" s="159"/>
      <c r="G10497" s="160"/>
      <c r="H10497" s="159"/>
      <c r="I10497" s="159"/>
      <c r="K10497" s="161"/>
      <c r="S10497" s="157"/>
    </row>
    <row r="10498" spans="1:19" s="158" customFormat="1" x14ac:dyDescent="0.2">
      <c r="A10498" s="157"/>
      <c r="E10498" s="159"/>
      <c r="F10498" s="159"/>
      <c r="G10498" s="160"/>
      <c r="H10498" s="159"/>
      <c r="I10498" s="159"/>
      <c r="K10498" s="161"/>
      <c r="S10498" s="157"/>
    </row>
    <row r="10499" spans="1:19" s="158" customFormat="1" x14ac:dyDescent="0.2">
      <c r="A10499" s="157"/>
      <c r="E10499" s="159"/>
      <c r="F10499" s="159"/>
      <c r="G10499" s="160"/>
      <c r="H10499" s="159"/>
      <c r="I10499" s="159"/>
      <c r="K10499" s="161"/>
      <c r="S10499" s="157"/>
    </row>
    <row r="10500" spans="1:19" s="158" customFormat="1" x14ac:dyDescent="0.2">
      <c r="A10500" s="157"/>
      <c r="E10500" s="159"/>
      <c r="F10500" s="159"/>
      <c r="G10500" s="160"/>
      <c r="H10500" s="159"/>
      <c r="I10500" s="159"/>
      <c r="K10500" s="161"/>
      <c r="S10500" s="157"/>
    </row>
    <row r="10501" spans="1:19" s="158" customFormat="1" x14ac:dyDescent="0.2">
      <c r="A10501" s="157"/>
      <c r="E10501" s="159"/>
      <c r="F10501" s="159"/>
      <c r="G10501" s="160"/>
      <c r="H10501" s="159"/>
      <c r="I10501" s="159"/>
      <c r="K10501" s="161"/>
      <c r="S10501" s="157"/>
    </row>
    <row r="10502" spans="1:19" s="158" customFormat="1" x14ac:dyDescent="0.2">
      <c r="A10502" s="157"/>
      <c r="E10502" s="159"/>
      <c r="F10502" s="159"/>
      <c r="G10502" s="160"/>
      <c r="H10502" s="159"/>
      <c r="I10502" s="159"/>
      <c r="K10502" s="161"/>
      <c r="S10502" s="157"/>
    </row>
    <row r="10503" spans="1:19" s="158" customFormat="1" x14ac:dyDescent="0.2">
      <c r="A10503" s="157"/>
      <c r="E10503" s="159"/>
      <c r="F10503" s="159"/>
      <c r="G10503" s="160"/>
      <c r="H10503" s="159"/>
      <c r="I10503" s="159"/>
      <c r="K10503" s="161"/>
      <c r="S10503" s="157"/>
    </row>
    <row r="10504" spans="1:19" s="158" customFormat="1" x14ac:dyDescent="0.2">
      <c r="A10504" s="157"/>
      <c r="E10504" s="159"/>
      <c r="F10504" s="159"/>
      <c r="G10504" s="160"/>
      <c r="H10504" s="159"/>
      <c r="I10504" s="159"/>
      <c r="K10504" s="161"/>
      <c r="S10504" s="157"/>
    </row>
    <row r="10505" spans="1:19" s="158" customFormat="1" x14ac:dyDescent="0.2">
      <c r="A10505" s="157"/>
      <c r="E10505" s="159"/>
      <c r="F10505" s="159"/>
      <c r="G10505" s="160"/>
      <c r="H10505" s="159"/>
      <c r="I10505" s="159"/>
      <c r="K10505" s="161"/>
      <c r="S10505" s="157"/>
    </row>
    <row r="10506" spans="1:19" s="158" customFormat="1" x14ac:dyDescent="0.2">
      <c r="A10506" s="157"/>
      <c r="E10506" s="159"/>
      <c r="F10506" s="159"/>
      <c r="G10506" s="160"/>
      <c r="H10506" s="159"/>
      <c r="I10506" s="159"/>
      <c r="K10506" s="161"/>
      <c r="S10506" s="157"/>
    </row>
    <row r="10507" spans="1:19" s="158" customFormat="1" x14ac:dyDescent="0.2">
      <c r="A10507" s="157"/>
      <c r="E10507" s="159"/>
      <c r="F10507" s="159"/>
      <c r="G10507" s="160"/>
      <c r="H10507" s="159"/>
      <c r="I10507" s="159"/>
      <c r="K10507" s="161"/>
      <c r="S10507" s="157"/>
    </row>
    <row r="10508" spans="1:19" s="158" customFormat="1" x14ac:dyDescent="0.2">
      <c r="A10508" s="157"/>
      <c r="E10508" s="159"/>
      <c r="F10508" s="159"/>
      <c r="G10508" s="160"/>
      <c r="H10508" s="159"/>
      <c r="I10508" s="159"/>
      <c r="K10508" s="161"/>
      <c r="S10508" s="157"/>
    </row>
    <row r="10509" spans="1:19" s="158" customFormat="1" x14ac:dyDescent="0.2">
      <c r="A10509" s="157"/>
      <c r="E10509" s="159"/>
      <c r="F10509" s="159"/>
      <c r="G10509" s="160"/>
      <c r="H10509" s="159"/>
      <c r="I10509" s="159"/>
      <c r="K10509" s="161"/>
      <c r="S10509" s="157"/>
    </row>
    <row r="10510" spans="1:19" s="158" customFormat="1" x14ac:dyDescent="0.2">
      <c r="A10510" s="157"/>
      <c r="E10510" s="159"/>
      <c r="F10510" s="159"/>
      <c r="G10510" s="160"/>
      <c r="H10510" s="159"/>
      <c r="I10510" s="159"/>
      <c r="K10510" s="161"/>
      <c r="S10510" s="157"/>
    </row>
    <row r="10511" spans="1:19" s="158" customFormat="1" x14ac:dyDescent="0.2">
      <c r="A10511" s="157"/>
      <c r="E10511" s="159"/>
      <c r="F10511" s="159"/>
      <c r="G10511" s="160"/>
      <c r="H10511" s="159"/>
      <c r="I10511" s="159"/>
      <c r="K10511" s="161"/>
      <c r="S10511" s="157"/>
    </row>
    <row r="10512" spans="1:19" s="158" customFormat="1" x14ac:dyDescent="0.2">
      <c r="A10512" s="157"/>
      <c r="E10512" s="159"/>
      <c r="F10512" s="159"/>
      <c r="G10512" s="160"/>
      <c r="H10512" s="159"/>
      <c r="I10512" s="159"/>
      <c r="K10512" s="161"/>
      <c r="S10512" s="157"/>
    </row>
    <row r="10513" spans="1:19" s="158" customFormat="1" x14ac:dyDescent="0.2">
      <c r="A10513" s="157"/>
      <c r="E10513" s="159"/>
      <c r="F10513" s="159"/>
      <c r="G10513" s="160"/>
      <c r="H10513" s="159"/>
      <c r="I10513" s="159"/>
      <c r="K10513" s="161"/>
      <c r="S10513" s="157"/>
    </row>
    <row r="10514" spans="1:19" s="158" customFormat="1" x14ac:dyDescent="0.2">
      <c r="A10514" s="157"/>
      <c r="E10514" s="159"/>
      <c r="F10514" s="159"/>
      <c r="G10514" s="160"/>
      <c r="H10514" s="159"/>
      <c r="I10514" s="159"/>
      <c r="K10514" s="161"/>
      <c r="S10514" s="157"/>
    </row>
    <row r="10515" spans="1:19" s="158" customFormat="1" x14ac:dyDescent="0.2">
      <c r="A10515" s="157"/>
      <c r="E10515" s="159"/>
      <c r="F10515" s="159"/>
      <c r="G10515" s="160"/>
      <c r="H10515" s="159"/>
      <c r="I10515" s="159"/>
      <c r="K10515" s="161"/>
      <c r="S10515" s="157"/>
    </row>
    <row r="10516" spans="1:19" s="158" customFormat="1" x14ac:dyDescent="0.2">
      <c r="A10516" s="157"/>
      <c r="E10516" s="159"/>
      <c r="F10516" s="159"/>
      <c r="G10516" s="160"/>
      <c r="H10516" s="159"/>
      <c r="I10516" s="159"/>
      <c r="K10516" s="161"/>
      <c r="S10516" s="157"/>
    </row>
    <row r="10517" spans="1:19" s="158" customFormat="1" x14ac:dyDescent="0.2">
      <c r="A10517" s="157"/>
      <c r="E10517" s="159"/>
      <c r="F10517" s="159"/>
      <c r="G10517" s="160"/>
      <c r="H10517" s="159"/>
      <c r="I10517" s="159"/>
      <c r="K10517" s="161"/>
      <c r="S10517" s="157"/>
    </row>
    <row r="10518" spans="1:19" s="158" customFormat="1" x14ac:dyDescent="0.2">
      <c r="A10518" s="157"/>
      <c r="E10518" s="159"/>
      <c r="F10518" s="159"/>
      <c r="G10518" s="160"/>
      <c r="H10518" s="159"/>
      <c r="I10518" s="159"/>
      <c r="K10518" s="161"/>
      <c r="S10518" s="157"/>
    </row>
    <row r="10519" spans="1:19" s="158" customFormat="1" x14ac:dyDescent="0.2">
      <c r="A10519" s="157"/>
      <c r="E10519" s="159"/>
      <c r="F10519" s="159"/>
      <c r="G10519" s="160"/>
      <c r="H10519" s="159"/>
      <c r="I10519" s="159"/>
      <c r="K10519" s="161"/>
      <c r="S10519" s="157"/>
    </row>
    <row r="10520" spans="1:19" s="158" customFormat="1" x14ac:dyDescent="0.2">
      <c r="A10520" s="157"/>
      <c r="E10520" s="159"/>
      <c r="F10520" s="159"/>
      <c r="G10520" s="160"/>
      <c r="H10520" s="159"/>
      <c r="I10520" s="159"/>
      <c r="K10520" s="161"/>
      <c r="S10520" s="157"/>
    </row>
    <row r="10521" spans="1:19" s="158" customFormat="1" x14ac:dyDescent="0.2">
      <c r="A10521" s="157"/>
      <c r="E10521" s="159"/>
      <c r="F10521" s="159"/>
      <c r="G10521" s="160"/>
      <c r="H10521" s="159"/>
      <c r="I10521" s="159"/>
      <c r="K10521" s="161"/>
      <c r="S10521" s="157"/>
    </row>
    <row r="10522" spans="1:19" s="158" customFormat="1" x14ac:dyDescent="0.2">
      <c r="A10522" s="157"/>
      <c r="E10522" s="159"/>
      <c r="F10522" s="159"/>
      <c r="G10522" s="160"/>
      <c r="H10522" s="159"/>
      <c r="I10522" s="159"/>
      <c r="K10522" s="161"/>
      <c r="S10522" s="157"/>
    </row>
    <row r="10523" spans="1:19" s="158" customFormat="1" x14ac:dyDescent="0.2">
      <c r="A10523" s="157"/>
      <c r="E10523" s="159"/>
      <c r="F10523" s="159"/>
      <c r="G10523" s="160"/>
      <c r="H10523" s="159"/>
      <c r="I10523" s="159"/>
      <c r="K10523" s="161"/>
      <c r="S10523" s="157"/>
    </row>
    <row r="10524" spans="1:19" s="158" customFormat="1" x14ac:dyDescent="0.2">
      <c r="A10524" s="157"/>
      <c r="E10524" s="159"/>
      <c r="F10524" s="159"/>
      <c r="G10524" s="160"/>
      <c r="H10524" s="159"/>
      <c r="I10524" s="159"/>
      <c r="K10524" s="161"/>
      <c r="S10524" s="157"/>
    </row>
    <row r="10525" spans="1:19" s="158" customFormat="1" x14ac:dyDescent="0.2">
      <c r="A10525" s="157"/>
      <c r="E10525" s="159"/>
      <c r="F10525" s="159"/>
      <c r="G10525" s="160"/>
      <c r="H10525" s="159"/>
      <c r="I10525" s="159"/>
      <c r="K10525" s="161"/>
      <c r="S10525" s="157"/>
    </row>
    <row r="10526" spans="1:19" s="158" customFormat="1" x14ac:dyDescent="0.2">
      <c r="A10526" s="157"/>
      <c r="E10526" s="159"/>
      <c r="F10526" s="159"/>
      <c r="G10526" s="160"/>
      <c r="H10526" s="159"/>
      <c r="I10526" s="159"/>
      <c r="K10526" s="161"/>
      <c r="S10526" s="157"/>
    </row>
    <row r="10527" spans="1:19" s="158" customFormat="1" x14ac:dyDescent="0.2">
      <c r="A10527" s="157"/>
      <c r="E10527" s="159"/>
      <c r="F10527" s="159"/>
      <c r="G10527" s="160"/>
      <c r="H10527" s="159"/>
      <c r="I10527" s="159"/>
      <c r="K10527" s="161"/>
      <c r="S10527" s="157"/>
    </row>
    <row r="10528" spans="1:19" s="158" customFormat="1" x14ac:dyDescent="0.2">
      <c r="A10528" s="157"/>
      <c r="E10528" s="159"/>
      <c r="F10528" s="159"/>
      <c r="G10528" s="160"/>
      <c r="H10528" s="159"/>
      <c r="I10528" s="159"/>
      <c r="K10528" s="161"/>
      <c r="S10528" s="157"/>
    </row>
    <row r="10529" spans="1:19" s="158" customFormat="1" x14ac:dyDescent="0.2">
      <c r="A10529" s="157"/>
      <c r="E10529" s="159"/>
      <c r="F10529" s="159"/>
      <c r="G10529" s="160"/>
      <c r="H10529" s="159"/>
      <c r="I10529" s="159"/>
      <c r="K10529" s="161"/>
      <c r="S10529" s="157"/>
    </row>
    <row r="10530" spans="1:19" s="158" customFormat="1" x14ac:dyDescent="0.2">
      <c r="A10530" s="157"/>
      <c r="E10530" s="159"/>
      <c r="F10530" s="159"/>
      <c r="G10530" s="160"/>
      <c r="H10530" s="159"/>
      <c r="I10530" s="159"/>
      <c r="K10530" s="161"/>
      <c r="S10530" s="157"/>
    </row>
    <row r="10531" spans="1:19" s="158" customFormat="1" x14ac:dyDescent="0.2">
      <c r="A10531" s="157"/>
      <c r="E10531" s="159"/>
      <c r="F10531" s="159"/>
      <c r="G10531" s="160"/>
      <c r="H10531" s="159"/>
      <c r="I10531" s="159"/>
      <c r="K10531" s="161"/>
      <c r="S10531" s="157"/>
    </row>
    <row r="10532" spans="1:19" s="158" customFormat="1" x14ac:dyDescent="0.2">
      <c r="A10532" s="157"/>
      <c r="E10532" s="159"/>
      <c r="F10532" s="159"/>
      <c r="G10532" s="160"/>
      <c r="H10532" s="159"/>
      <c r="I10532" s="159"/>
      <c r="K10532" s="161"/>
      <c r="S10532" s="157"/>
    </row>
    <row r="10533" spans="1:19" s="158" customFormat="1" x14ac:dyDescent="0.2">
      <c r="A10533" s="157"/>
      <c r="E10533" s="159"/>
      <c r="F10533" s="159"/>
      <c r="G10533" s="160"/>
      <c r="H10533" s="159"/>
      <c r="I10533" s="159"/>
      <c r="K10533" s="161"/>
      <c r="S10533" s="157"/>
    </row>
    <row r="10534" spans="1:19" s="158" customFormat="1" x14ac:dyDescent="0.2">
      <c r="A10534" s="157"/>
      <c r="E10534" s="159"/>
      <c r="F10534" s="159"/>
      <c r="G10534" s="160"/>
      <c r="H10534" s="159"/>
      <c r="I10534" s="159"/>
      <c r="K10534" s="161"/>
      <c r="S10534" s="157"/>
    </row>
    <row r="10535" spans="1:19" s="158" customFormat="1" x14ac:dyDescent="0.2">
      <c r="A10535" s="157"/>
      <c r="E10535" s="159"/>
      <c r="F10535" s="159"/>
      <c r="G10535" s="160"/>
      <c r="H10535" s="159"/>
      <c r="I10535" s="159"/>
      <c r="K10535" s="161"/>
      <c r="S10535" s="157"/>
    </row>
    <row r="10536" spans="1:19" s="158" customFormat="1" x14ac:dyDescent="0.2">
      <c r="A10536" s="157"/>
      <c r="E10536" s="159"/>
      <c r="F10536" s="159"/>
      <c r="G10536" s="160"/>
      <c r="H10536" s="159"/>
      <c r="I10536" s="159"/>
      <c r="K10536" s="161"/>
      <c r="S10536" s="157"/>
    </row>
    <row r="10537" spans="1:19" s="158" customFormat="1" x14ac:dyDescent="0.2">
      <c r="A10537" s="157"/>
      <c r="E10537" s="159"/>
      <c r="F10537" s="159"/>
      <c r="G10537" s="160"/>
      <c r="H10537" s="159"/>
      <c r="I10537" s="159"/>
      <c r="K10537" s="161"/>
      <c r="S10537" s="157"/>
    </row>
    <row r="10538" spans="1:19" s="158" customFormat="1" x14ac:dyDescent="0.2">
      <c r="A10538" s="157"/>
      <c r="E10538" s="159"/>
      <c r="F10538" s="159"/>
      <c r="G10538" s="160"/>
      <c r="H10538" s="159"/>
      <c r="I10538" s="159"/>
      <c r="K10538" s="161"/>
      <c r="S10538" s="157"/>
    </row>
    <row r="10539" spans="1:19" s="158" customFormat="1" x14ac:dyDescent="0.2">
      <c r="A10539" s="157"/>
      <c r="E10539" s="159"/>
      <c r="F10539" s="159"/>
      <c r="G10539" s="160"/>
      <c r="H10539" s="159"/>
      <c r="I10539" s="159"/>
      <c r="K10539" s="161"/>
      <c r="S10539" s="157"/>
    </row>
    <row r="10540" spans="1:19" s="158" customFormat="1" x14ac:dyDescent="0.2">
      <c r="A10540" s="157"/>
      <c r="E10540" s="159"/>
      <c r="F10540" s="159"/>
      <c r="G10540" s="160"/>
      <c r="H10540" s="159"/>
      <c r="I10540" s="159"/>
      <c r="K10540" s="161"/>
      <c r="S10540" s="157"/>
    </row>
    <row r="10541" spans="1:19" s="158" customFormat="1" x14ac:dyDescent="0.2">
      <c r="A10541" s="157"/>
      <c r="E10541" s="159"/>
      <c r="F10541" s="159"/>
      <c r="G10541" s="160"/>
      <c r="H10541" s="159"/>
      <c r="I10541" s="159"/>
      <c r="K10541" s="161"/>
      <c r="S10541" s="157"/>
    </row>
    <row r="10542" spans="1:19" s="158" customFormat="1" x14ac:dyDescent="0.2">
      <c r="A10542" s="157"/>
      <c r="E10542" s="159"/>
      <c r="F10542" s="159"/>
      <c r="G10542" s="160"/>
      <c r="H10542" s="159"/>
      <c r="I10542" s="159"/>
      <c r="K10542" s="161"/>
      <c r="S10542" s="157"/>
    </row>
    <row r="10543" spans="1:19" s="158" customFormat="1" x14ac:dyDescent="0.2">
      <c r="A10543" s="157"/>
      <c r="E10543" s="159"/>
      <c r="F10543" s="159"/>
      <c r="G10543" s="160"/>
      <c r="H10543" s="159"/>
      <c r="I10543" s="159"/>
      <c r="K10543" s="161"/>
      <c r="S10543" s="157"/>
    </row>
    <row r="10544" spans="1:19" s="158" customFormat="1" x14ac:dyDescent="0.2">
      <c r="A10544" s="157"/>
      <c r="E10544" s="159"/>
      <c r="F10544" s="159"/>
      <c r="G10544" s="160"/>
      <c r="H10544" s="159"/>
      <c r="I10544" s="159"/>
      <c r="K10544" s="161"/>
      <c r="S10544" s="157"/>
    </row>
    <row r="10545" spans="1:19" s="158" customFormat="1" x14ac:dyDescent="0.2">
      <c r="A10545" s="157"/>
      <c r="E10545" s="159"/>
      <c r="F10545" s="159"/>
      <c r="G10545" s="160"/>
      <c r="H10545" s="159"/>
      <c r="I10545" s="159"/>
      <c r="K10545" s="161"/>
      <c r="S10545" s="157"/>
    </row>
    <row r="10546" spans="1:19" s="158" customFormat="1" x14ac:dyDescent="0.2">
      <c r="A10546" s="157"/>
      <c r="E10546" s="159"/>
      <c r="F10546" s="159"/>
      <c r="G10546" s="160"/>
      <c r="H10546" s="159"/>
      <c r="I10546" s="159"/>
      <c r="K10546" s="161"/>
      <c r="S10546" s="157"/>
    </row>
    <row r="10547" spans="1:19" s="158" customFormat="1" x14ac:dyDescent="0.2">
      <c r="A10547" s="157"/>
      <c r="E10547" s="159"/>
      <c r="F10547" s="159"/>
      <c r="G10547" s="160"/>
      <c r="H10547" s="159"/>
      <c r="I10547" s="159"/>
      <c r="K10547" s="161"/>
      <c r="S10547" s="157"/>
    </row>
    <row r="10548" spans="1:19" s="158" customFormat="1" x14ac:dyDescent="0.2">
      <c r="A10548" s="157"/>
      <c r="E10548" s="159"/>
      <c r="F10548" s="159"/>
      <c r="G10548" s="160"/>
      <c r="H10548" s="159"/>
      <c r="I10548" s="159"/>
      <c r="K10548" s="161"/>
      <c r="S10548" s="157"/>
    </row>
    <row r="10549" spans="1:19" s="158" customFormat="1" x14ac:dyDescent="0.2">
      <c r="A10549" s="157"/>
      <c r="E10549" s="159"/>
      <c r="F10549" s="159"/>
      <c r="G10549" s="160"/>
      <c r="H10549" s="159"/>
      <c r="I10549" s="159"/>
      <c r="K10549" s="161"/>
      <c r="S10549" s="157"/>
    </row>
    <row r="10550" spans="1:19" s="158" customFormat="1" x14ac:dyDescent="0.2">
      <c r="A10550" s="157"/>
      <c r="E10550" s="159"/>
      <c r="F10550" s="159"/>
      <c r="G10550" s="160"/>
      <c r="H10550" s="159"/>
      <c r="I10550" s="159"/>
      <c r="K10550" s="161"/>
      <c r="S10550" s="157"/>
    </row>
    <row r="10551" spans="1:19" s="158" customFormat="1" x14ac:dyDescent="0.2">
      <c r="A10551" s="157"/>
      <c r="E10551" s="159"/>
      <c r="F10551" s="159"/>
      <c r="G10551" s="160"/>
      <c r="H10551" s="159"/>
      <c r="I10551" s="159"/>
      <c r="K10551" s="161"/>
      <c r="S10551" s="157"/>
    </row>
    <row r="10552" spans="1:19" s="158" customFormat="1" x14ac:dyDescent="0.2">
      <c r="A10552" s="157"/>
      <c r="E10552" s="159"/>
      <c r="F10552" s="159"/>
      <c r="G10552" s="160"/>
      <c r="H10552" s="159"/>
      <c r="I10552" s="159"/>
      <c r="K10552" s="161"/>
      <c r="S10552" s="157"/>
    </row>
    <row r="10553" spans="1:19" s="158" customFormat="1" x14ac:dyDescent="0.2">
      <c r="A10553" s="157"/>
      <c r="E10553" s="159"/>
      <c r="F10553" s="159"/>
      <c r="G10553" s="160"/>
      <c r="H10553" s="159"/>
      <c r="I10553" s="159"/>
      <c r="K10553" s="161"/>
      <c r="S10553" s="157"/>
    </row>
    <row r="10554" spans="1:19" s="158" customFormat="1" x14ac:dyDescent="0.2">
      <c r="A10554" s="157"/>
      <c r="E10554" s="159"/>
      <c r="F10554" s="159"/>
      <c r="G10554" s="160"/>
      <c r="H10554" s="159"/>
      <c r="I10554" s="159"/>
      <c r="K10554" s="161"/>
      <c r="S10554" s="157"/>
    </row>
    <row r="10555" spans="1:19" s="158" customFormat="1" x14ac:dyDescent="0.2">
      <c r="A10555" s="157"/>
      <c r="E10555" s="159"/>
      <c r="F10555" s="159"/>
      <c r="G10555" s="160"/>
      <c r="H10555" s="159"/>
      <c r="I10555" s="159"/>
      <c r="K10555" s="161"/>
      <c r="S10555" s="157"/>
    </row>
    <row r="10556" spans="1:19" s="158" customFormat="1" x14ac:dyDescent="0.2">
      <c r="A10556" s="157"/>
      <c r="E10556" s="159"/>
      <c r="F10556" s="159"/>
      <c r="G10556" s="160"/>
      <c r="H10556" s="159"/>
      <c r="I10556" s="159"/>
      <c r="K10556" s="161"/>
      <c r="S10556" s="157"/>
    </row>
    <row r="10557" spans="1:19" s="158" customFormat="1" x14ac:dyDescent="0.2">
      <c r="A10557" s="157"/>
      <c r="E10557" s="159"/>
      <c r="F10557" s="159"/>
      <c r="G10557" s="160"/>
      <c r="H10557" s="159"/>
      <c r="I10557" s="159"/>
      <c r="K10557" s="161"/>
      <c r="S10557" s="157"/>
    </row>
    <row r="10558" spans="1:19" s="158" customFormat="1" x14ac:dyDescent="0.2">
      <c r="A10558" s="157"/>
      <c r="E10558" s="159"/>
      <c r="F10558" s="159"/>
      <c r="G10558" s="160"/>
      <c r="H10558" s="159"/>
      <c r="I10558" s="159"/>
      <c r="K10558" s="161"/>
      <c r="S10558" s="157"/>
    </row>
    <row r="10559" spans="1:19" s="158" customFormat="1" x14ac:dyDescent="0.2">
      <c r="A10559" s="157"/>
      <c r="E10559" s="159"/>
      <c r="F10559" s="159"/>
      <c r="G10559" s="160"/>
      <c r="H10559" s="159"/>
      <c r="I10559" s="159"/>
      <c r="K10559" s="161"/>
      <c r="S10559" s="157"/>
    </row>
    <row r="10560" spans="1:19" s="158" customFormat="1" x14ac:dyDescent="0.2">
      <c r="A10560" s="157"/>
      <c r="E10560" s="159"/>
      <c r="F10560" s="159"/>
      <c r="G10560" s="160"/>
      <c r="H10560" s="159"/>
      <c r="I10560" s="159"/>
      <c r="K10560" s="161"/>
      <c r="S10560" s="157"/>
    </row>
    <row r="10561" spans="1:19" s="158" customFormat="1" x14ac:dyDescent="0.2">
      <c r="A10561" s="157"/>
      <c r="E10561" s="159"/>
      <c r="F10561" s="159"/>
      <c r="G10561" s="160"/>
      <c r="H10561" s="159"/>
      <c r="I10561" s="159"/>
      <c r="K10561" s="161"/>
      <c r="S10561" s="157"/>
    </row>
    <row r="10562" spans="1:19" s="158" customFormat="1" x14ac:dyDescent="0.2">
      <c r="A10562" s="157"/>
      <c r="E10562" s="159"/>
      <c r="F10562" s="159"/>
      <c r="G10562" s="160"/>
      <c r="H10562" s="159"/>
      <c r="I10562" s="159"/>
      <c r="K10562" s="161"/>
      <c r="S10562" s="157"/>
    </row>
    <row r="10563" spans="1:19" s="158" customFormat="1" x14ac:dyDescent="0.2">
      <c r="A10563" s="157"/>
      <c r="E10563" s="159"/>
      <c r="F10563" s="159"/>
      <c r="G10563" s="160"/>
      <c r="H10563" s="159"/>
      <c r="I10563" s="159"/>
      <c r="K10563" s="161"/>
      <c r="S10563" s="157"/>
    </row>
    <row r="10564" spans="1:19" s="158" customFormat="1" x14ac:dyDescent="0.2">
      <c r="A10564" s="157"/>
      <c r="E10564" s="159"/>
      <c r="F10564" s="159"/>
      <c r="G10564" s="160"/>
      <c r="H10564" s="159"/>
      <c r="I10564" s="159"/>
      <c r="K10564" s="161"/>
      <c r="S10564" s="157"/>
    </row>
    <row r="10565" spans="1:19" s="158" customFormat="1" x14ac:dyDescent="0.2">
      <c r="A10565" s="157"/>
      <c r="E10565" s="159"/>
      <c r="F10565" s="159"/>
      <c r="G10565" s="160"/>
      <c r="H10565" s="159"/>
      <c r="I10565" s="159"/>
      <c r="K10565" s="161"/>
      <c r="S10565" s="157"/>
    </row>
    <row r="10566" spans="1:19" s="158" customFormat="1" x14ac:dyDescent="0.2">
      <c r="A10566" s="157"/>
      <c r="E10566" s="159"/>
      <c r="F10566" s="159"/>
      <c r="G10566" s="160"/>
      <c r="H10566" s="159"/>
      <c r="I10566" s="159"/>
      <c r="K10566" s="161"/>
      <c r="S10566" s="157"/>
    </row>
    <row r="10567" spans="1:19" s="158" customFormat="1" x14ac:dyDescent="0.2">
      <c r="A10567" s="157"/>
      <c r="E10567" s="159"/>
      <c r="F10567" s="159"/>
      <c r="G10567" s="160"/>
      <c r="H10567" s="159"/>
      <c r="I10567" s="159"/>
      <c r="K10567" s="161"/>
      <c r="S10567" s="157"/>
    </row>
    <row r="10568" spans="1:19" s="158" customFormat="1" x14ac:dyDescent="0.2">
      <c r="A10568" s="157"/>
      <c r="E10568" s="159"/>
      <c r="F10568" s="159"/>
      <c r="G10568" s="160"/>
      <c r="H10568" s="159"/>
      <c r="I10568" s="159"/>
      <c r="K10568" s="161"/>
      <c r="S10568" s="157"/>
    </row>
    <row r="10569" spans="1:19" s="158" customFormat="1" x14ac:dyDescent="0.2">
      <c r="A10569" s="157"/>
      <c r="E10569" s="159"/>
      <c r="F10569" s="159"/>
      <c r="G10569" s="160"/>
      <c r="H10569" s="159"/>
      <c r="I10569" s="159"/>
      <c r="K10569" s="161"/>
      <c r="S10569" s="157"/>
    </row>
    <row r="10570" spans="1:19" s="158" customFormat="1" x14ac:dyDescent="0.2">
      <c r="A10570" s="157"/>
      <c r="E10570" s="159"/>
      <c r="F10570" s="159"/>
      <c r="G10570" s="160"/>
      <c r="H10570" s="159"/>
      <c r="I10570" s="159"/>
      <c r="K10570" s="161"/>
      <c r="S10570" s="157"/>
    </row>
    <row r="10571" spans="1:19" s="158" customFormat="1" x14ac:dyDescent="0.2">
      <c r="A10571" s="157"/>
      <c r="E10571" s="159"/>
      <c r="F10571" s="159"/>
      <c r="G10571" s="160"/>
      <c r="H10571" s="159"/>
      <c r="I10571" s="159"/>
      <c r="K10571" s="161"/>
      <c r="S10571" s="157"/>
    </row>
    <row r="10572" spans="1:19" s="158" customFormat="1" x14ac:dyDescent="0.2">
      <c r="A10572" s="157"/>
      <c r="E10572" s="159"/>
      <c r="F10572" s="159"/>
      <c r="G10572" s="160"/>
      <c r="H10572" s="159"/>
      <c r="I10572" s="159"/>
      <c r="K10572" s="161"/>
      <c r="S10572" s="157"/>
    </row>
    <row r="10573" spans="1:19" s="158" customFormat="1" x14ac:dyDescent="0.2">
      <c r="A10573" s="157"/>
      <c r="E10573" s="159"/>
      <c r="F10573" s="159"/>
      <c r="G10573" s="160"/>
      <c r="H10573" s="159"/>
      <c r="I10573" s="159"/>
      <c r="K10573" s="161"/>
      <c r="S10573" s="157"/>
    </row>
    <row r="10574" spans="1:19" s="158" customFormat="1" x14ac:dyDescent="0.2">
      <c r="A10574" s="157"/>
      <c r="E10574" s="159"/>
      <c r="F10574" s="159"/>
      <c r="G10574" s="160"/>
      <c r="H10574" s="159"/>
      <c r="I10574" s="159"/>
      <c r="K10574" s="161"/>
      <c r="S10574" s="157"/>
    </row>
    <row r="10575" spans="1:19" s="158" customFormat="1" x14ac:dyDescent="0.2">
      <c r="A10575" s="157"/>
      <c r="E10575" s="159"/>
      <c r="F10575" s="159"/>
      <c r="G10575" s="160"/>
      <c r="H10575" s="159"/>
      <c r="I10575" s="159"/>
      <c r="K10575" s="161"/>
      <c r="S10575" s="157"/>
    </row>
    <row r="10576" spans="1:19" s="158" customFormat="1" x14ac:dyDescent="0.2">
      <c r="A10576" s="157"/>
      <c r="E10576" s="159"/>
      <c r="F10576" s="159"/>
      <c r="G10576" s="160"/>
      <c r="H10576" s="159"/>
      <c r="I10576" s="159"/>
      <c r="K10576" s="161"/>
      <c r="S10576" s="157"/>
    </row>
    <row r="10577" spans="1:19" s="158" customFormat="1" x14ac:dyDescent="0.2">
      <c r="A10577" s="157"/>
      <c r="E10577" s="159"/>
      <c r="F10577" s="159"/>
      <c r="G10577" s="160"/>
      <c r="H10577" s="159"/>
      <c r="I10577" s="159"/>
      <c r="K10577" s="161"/>
      <c r="S10577" s="157"/>
    </row>
    <row r="10578" spans="1:19" s="158" customFormat="1" x14ac:dyDescent="0.2">
      <c r="A10578" s="157"/>
      <c r="E10578" s="159"/>
      <c r="F10578" s="159"/>
      <c r="G10578" s="160"/>
      <c r="H10578" s="159"/>
      <c r="I10578" s="159"/>
      <c r="K10578" s="161"/>
      <c r="S10578" s="157"/>
    </row>
    <row r="10579" spans="1:19" s="158" customFormat="1" x14ac:dyDescent="0.2">
      <c r="A10579" s="157"/>
      <c r="E10579" s="159"/>
      <c r="F10579" s="159"/>
      <c r="G10579" s="160"/>
      <c r="H10579" s="159"/>
      <c r="I10579" s="159"/>
      <c r="K10579" s="161"/>
      <c r="S10579" s="157"/>
    </row>
    <row r="10580" spans="1:19" s="158" customFormat="1" x14ac:dyDescent="0.2">
      <c r="A10580" s="157"/>
      <c r="E10580" s="159"/>
      <c r="F10580" s="159"/>
      <c r="G10580" s="160"/>
      <c r="H10580" s="159"/>
      <c r="I10580" s="159"/>
      <c r="K10580" s="161"/>
      <c r="S10580" s="157"/>
    </row>
    <row r="10581" spans="1:19" s="158" customFormat="1" x14ac:dyDescent="0.2">
      <c r="A10581" s="157"/>
      <c r="E10581" s="159"/>
      <c r="F10581" s="159"/>
      <c r="G10581" s="160"/>
      <c r="H10581" s="159"/>
      <c r="I10581" s="159"/>
      <c r="K10581" s="161"/>
      <c r="S10581" s="157"/>
    </row>
    <row r="10582" spans="1:19" s="158" customFormat="1" x14ac:dyDescent="0.2">
      <c r="A10582" s="157"/>
      <c r="E10582" s="159"/>
      <c r="F10582" s="159"/>
      <c r="G10582" s="160"/>
      <c r="H10582" s="159"/>
      <c r="I10582" s="159"/>
      <c r="K10582" s="161"/>
      <c r="S10582" s="157"/>
    </row>
    <row r="10583" spans="1:19" s="158" customFormat="1" x14ac:dyDescent="0.2">
      <c r="A10583" s="157"/>
      <c r="E10583" s="159"/>
      <c r="F10583" s="159"/>
      <c r="G10583" s="160"/>
      <c r="H10583" s="159"/>
      <c r="I10583" s="159"/>
      <c r="K10583" s="161"/>
      <c r="S10583" s="157"/>
    </row>
    <row r="10584" spans="1:19" s="158" customFormat="1" x14ac:dyDescent="0.2">
      <c r="A10584" s="157"/>
      <c r="E10584" s="159"/>
      <c r="F10584" s="159"/>
      <c r="G10584" s="160"/>
      <c r="H10584" s="159"/>
      <c r="I10584" s="159"/>
      <c r="K10584" s="161"/>
      <c r="S10584" s="157"/>
    </row>
    <row r="10585" spans="1:19" s="158" customFormat="1" x14ac:dyDescent="0.2">
      <c r="A10585" s="157"/>
      <c r="E10585" s="159"/>
      <c r="F10585" s="159"/>
      <c r="G10585" s="160"/>
      <c r="H10585" s="159"/>
      <c r="I10585" s="159"/>
      <c r="K10585" s="161"/>
      <c r="S10585" s="157"/>
    </row>
    <row r="10586" spans="1:19" s="158" customFormat="1" x14ac:dyDescent="0.2">
      <c r="A10586" s="157"/>
      <c r="E10586" s="159"/>
      <c r="F10586" s="159"/>
      <c r="G10586" s="160"/>
      <c r="H10586" s="159"/>
      <c r="I10586" s="159"/>
      <c r="K10586" s="161"/>
      <c r="S10586" s="157"/>
    </row>
    <row r="10587" spans="1:19" s="158" customFormat="1" x14ac:dyDescent="0.2">
      <c r="A10587" s="157"/>
      <c r="E10587" s="159"/>
      <c r="F10587" s="159"/>
      <c r="G10587" s="160"/>
      <c r="H10587" s="159"/>
      <c r="I10587" s="159"/>
      <c r="K10587" s="161"/>
      <c r="S10587" s="157"/>
    </row>
    <row r="10588" spans="1:19" s="158" customFormat="1" x14ac:dyDescent="0.2">
      <c r="A10588" s="157"/>
      <c r="E10588" s="159"/>
      <c r="F10588" s="159"/>
      <c r="G10588" s="160"/>
      <c r="H10588" s="159"/>
      <c r="I10588" s="159"/>
      <c r="K10588" s="161"/>
      <c r="S10588" s="157"/>
    </row>
    <row r="10589" spans="1:19" s="158" customFormat="1" x14ac:dyDescent="0.2">
      <c r="A10589" s="157"/>
      <c r="E10589" s="159"/>
      <c r="F10589" s="159"/>
      <c r="G10589" s="160"/>
      <c r="H10589" s="159"/>
      <c r="I10589" s="159"/>
      <c r="K10589" s="161"/>
      <c r="S10589" s="157"/>
    </row>
    <row r="10590" spans="1:19" s="158" customFormat="1" x14ac:dyDescent="0.2">
      <c r="A10590" s="157"/>
      <c r="E10590" s="159"/>
      <c r="F10590" s="159"/>
      <c r="G10590" s="160"/>
      <c r="H10590" s="159"/>
      <c r="I10590" s="159"/>
      <c r="K10590" s="161"/>
      <c r="S10590" s="157"/>
    </row>
    <row r="10591" spans="1:19" s="158" customFormat="1" x14ac:dyDescent="0.2">
      <c r="A10591" s="157"/>
      <c r="E10591" s="159"/>
      <c r="F10591" s="159"/>
      <c r="G10591" s="160"/>
      <c r="H10591" s="159"/>
      <c r="I10591" s="159"/>
      <c r="K10591" s="161"/>
      <c r="S10591" s="157"/>
    </row>
    <row r="10592" spans="1:19" s="158" customFormat="1" x14ac:dyDescent="0.2">
      <c r="A10592" s="157"/>
      <c r="E10592" s="159"/>
      <c r="F10592" s="159"/>
      <c r="G10592" s="160"/>
      <c r="H10592" s="159"/>
      <c r="I10592" s="159"/>
      <c r="K10592" s="161"/>
      <c r="S10592" s="157"/>
    </row>
    <row r="10593" spans="1:19" s="158" customFormat="1" x14ac:dyDescent="0.2">
      <c r="A10593" s="157"/>
      <c r="E10593" s="159"/>
      <c r="F10593" s="159"/>
      <c r="G10593" s="160"/>
      <c r="H10593" s="159"/>
      <c r="I10593" s="159"/>
      <c r="K10593" s="161"/>
      <c r="S10593" s="157"/>
    </row>
    <row r="10594" spans="1:19" s="158" customFormat="1" x14ac:dyDescent="0.2">
      <c r="A10594" s="157"/>
      <c r="E10594" s="159"/>
      <c r="F10594" s="159"/>
      <c r="G10594" s="160"/>
      <c r="H10594" s="159"/>
      <c r="I10594" s="159"/>
      <c r="K10594" s="161"/>
      <c r="S10594" s="157"/>
    </row>
    <row r="10595" spans="1:19" s="158" customFormat="1" x14ac:dyDescent="0.2">
      <c r="A10595" s="157"/>
      <c r="E10595" s="159"/>
      <c r="F10595" s="159"/>
      <c r="G10595" s="160"/>
      <c r="H10595" s="159"/>
      <c r="I10595" s="159"/>
      <c r="K10595" s="161"/>
      <c r="S10595" s="157"/>
    </row>
    <row r="10596" spans="1:19" s="158" customFormat="1" x14ac:dyDescent="0.2">
      <c r="A10596" s="157"/>
      <c r="E10596" s="159"/>
      <c r="F10596" s="159"/>
      <c r="G10596" s="160"/>
      <c r="H10596" s="159"/>
      <c r="I10596" s="159"/>
      <c r="K10596" s="161"/>
      <c r="S10596" s="157"/>
    </row>
    <row r="10597" spans="1:19" s="158" customFormat="1" x14ac:dyDescent="0.2">
      <c r="A10597" s="157"/>
      <c r="E10597" s="159"/>
      <c r="F10597" s="159"/>
      <c r="G10597" s="160"/>
      <c r="H10597" s="159"/>
      <c r="I10597" s="159"/>
      <c r="K10597" s="161"/>
      <c r="S10597" s="157"/>
    </row>
    <row r="10598" spans="1:19" s="158" customFormat="1" x14ac:dyDescent="0.2">
      <c r="A10598" s="157"/>
      <c r="E10598" s="159"/>
      <c r="F10598" s="159"/>
      <c r="G10598" s="160"/>
      <c r="H10598" s="159"/>
      <c r="I10598" s="159"/>
      <c r="K10598" s="161"/>
      <c r="S10598" s="157"/>
    </row>
    <row r="10599" spans="1:19" s="158" customFormat="1" x14ac:dyDescent="0.2">
      <c r="A10599" s="157"/>
      <c r="E10599" s="159"/>
      <c r="F10599" s="159"/>
      <c r="G10599" s="160"/>
      <c r="H10599" s="159"/>
      <c r="I10599" s="159"/>
      <c r="K10599" s="161"/>
      <c r="S10599" s="157"/>
    </row>
    <row r="10600" spans="1:19" s="158" customFormat="1" x14ac:dyDescent="0.2">
      <c r="A10600" s="157"/>
      <c r="E10600" s="159"/>
      <c r="F10600" s="159"/>
      <c r="G10600" s="160"/>
      <c r="H10600" s="159"/>
      <c r="I10600" s="159"/>
      <c r="K10600" s="161"/>
      <c r="S10600" s="157"/>
    </row>
    <row r="10601" spans="1:19" s="158" customFormat="1" x14ac:dyDescent="0.2">
      <c r="A10601" s="157"/>
      <c r="E10601" s="159"/>
      <c r="F10601" s="159"/>
      <c r="G10601" s="160"/>
      <c r="H10601" s="159"/>
      <c r="I10601" s="159"/>
      <c r="K10601" s="161"/>
      <c r="S10601" s="157"/>
    </row>
    <row r="10602" spans="1:19" s="158" customFormat="1" x14ac:dyDescent="0.2">
      <c r="A10602" s="157"/>
      <c r="E10602" s="159"/>
      <c r="F10602" s="159"/>
      <c r="G10602" s="160"/>
      <c r="H10602" s="159"/>
      <c r="I10602" s="159"/>
      <c r="K10602" s="161"/>
      <c r="S10602" s="157"/>
    </row>
    <row r="10603" spans="1:19" s="158" customFormat="1" x14ac:dyDescent="0.2">
      <c r="A10603" s="157"/>
      <c r="E10603" s="159"/>
      <c r="F10603" s="159"/>
      <c r="G10603" s="160"/>
      <c r="H10603" s="159"/>
      <c r="I10603" s="159"/>
      <c r="K10603" s="161"/>
      <c r="S10603" s="157"/>
    </row>
    <row r="10604" spans="1:19" s="158" customFormat="1" x14ac:dyDescent="0.2">
      <c r="A10604" s="157"/>
      <c r="E10604" s="159"/>
      <c r="F10604" s="159"/>
      <c r="G10604" s="160"/>
      <c r="H10604" s="159"/>
      <c r="I10604" s="159"/>
      <c r="K10604" s="161"/>
      <c r="S10604" s="157"/>
    </row>
    <row r="10605" spans="1:19" s="158" customFormat="1" x14ac:dyDescent="0.2">
      <c r="A10605" s="157"/>
      <c r="E10605" s="159"/>
      <c r="F10605" s="159"/>
      <c r="G10605" s="160"/>
      <c r="H10605" s="159"/>
      <c r="I10605" s="159"/>
      <c r="K10605" s="161"/>
      <c r="S10605" s="157"/>
    </row>
    <row r="10606" spans="1:19" s="158" customFormat="1" x14ac:dyDescent="0.2">
      <c r="A10606" s="157"/>
      <c r="E10606" s="159"/>
      <c r="F10606" s="159"/>
      <c r="G10606" s="160"/>
      <c r="H10606" s="159"/>
      <c r="I10606" s="159"/>
      <c r="K10606" s="161"/>
      <c r="S10606" s="157"/>
    </row>
    <row r="10607" spans="1:19" s="158" customFormat="1" x14ac:dyDescent="0.2">
      <c r="A10607" s="157"/>
      <c r="E10607" s="159"/>
      <c r="F10607" s="159"/>
      <c r="G10607" s="160"/>
      <c r="H10607" s="159"/>
      <c r="I10607" s="159"/>
      <c r="K10607" s="161"/>
      <c r="S10607" s="157"/>
    </row>
    <row r="10608" spans="1:19" s="158" customFormat="1" x14ac:dyDescent="0.2">
      <c r="A10608" s="157"/>
      <c r="E10608" s="159"/>
      <c r="F10608" s="159"/>
      <c r="G10608" s="160"/>
      <c r="H10608" s="159"/>
      <c r="I10608" s="159"/>
      <c r="K10608" s="161"/>
      <c r="S10608" s="157"/>
    </row>
    <row r="10609" spans="1:19" s="158" customFormat="1" x14ac:dyDescent="0.2">
      <c r="A10609" s="157"/>
      <c r="E10609" s="159"/>
      <c r="F10609" s="159"/>
      <c r="G10609" s="160"/>
      <c r="H10609" s="159"/>
      <c r="I10609" s="159"/>
      <c r="K10609" s="161"/>
      <c r="S10609" s="157"/>
    </row>
    <row r="10610" spans="1:19" s="158" customFormat="1" x14ac:dyDescent="0.2">
      <c r="A10610" s="157"/>
      <c r="E10610" s="159"/>
      <c r="F10610" s="159"/>
      <c r="G10610" s="160"/>
      <c r="H10610" s="159"/>
      <c r="I10610" s="159"/>
      <c r="K10610" s="161"/>
      <c r="S10610" s="157"/>
    </row>
    <row r="10611" spans="1:19" s="158" customFormat="1" x14ac:dyDescent="0.2">
      <c r="A10611" s="157"/>
      <c r="E10611" s="159"/>
      <c r="F10611" s="159"/>
      <c r="G10611" s="160"/>
      <c r="H10611" s="159"/>
      <c r="I10611" s="159"/>
      <c r="K10611" s="161"/>
      <c r="S10611" s="157"/>
    </row>
    <row r="10612" spans="1:19" s="158" customFormat="1" x14ac:dyDescent="0.2">
      <c r="A10612" s="157"/>
      <c r="E10612" s="159"/>
      <c r="F10612" s="159"/>
      <c r="G10612" s="160"/>
      <c r="H10612" s="159"/>
      <c r="I10612" s="159"/>
      <c r="K10612" s="161"/>
      <c r="S10612" s="157"/>
    </row>
    <row r="10613" spans="1:19" s="158" customFormat="1" x14ac:dyDescent="0.2">
      <c r="A10613" s="157"/>
      <c r="E10613" s="159"/>
      <c r="F10613" s="159"/>
      <c r="G10613" s="160"/>
      <c r="H10613" s="159"/>
      <c r="I10613" s="159"/>
      <c r="K10613" s="161"/>
      <c r="S10613" s="157"/>
    </row>
    <row r="10614" spans="1:19" s="158" customFormat="1" x14ac:dyDescent="0.2">
      <c r="A10614" s="157"/>
      <c r="E10614" s="159"/>
      <c r="F10614" s="159"/>
      <c r="G10614" s="160"/>
      <c r="H10614" s="159"/>
      <c r="I10614" s="159"/>
      <c r="K10614" s="161"/>
      <c r="S10614" s="157"/>
    </row>
    <row r="10615" spans="1:19" s="158" customFormat="1" x14ac:dyDescent="0.2">
      <c r="A10615" s="157"/>
      <c r="E10615" s="159"/>
      <c r="F10615" s="159"/>
      <c r="G10615" s="160"/>
      <c r="H10615" s="159"/>
      <c r="I10615" s="159"/>
      <c r="K10615" s="161"/>
      <c r="S10615" s="157"/>
    </row>
    <row r="10616" spans="1:19" s="158" customFormat="1" x14ac:dyDescent="0.2">
      <c r="A10616" s="157"/>
      <c r="E10616" s="159"/>
      <c r="F10616" s="159"/>
      <c r="G10616" s="160"/>
      <c r="H10616" s="159"/>
      <c r="I10616" s="159"/>
      <c r="K10616" s="161"/>
      <c r="S10616" s="157"/>
    </row>
    <row r="10617" spans="1:19" s="158" customFormat="1" x14ac:dyDescent="0.2">
      <c r="A10617" s="157"/>
      <c r="E10617" s="159"/>
      <c r="F10617" s="159"/>
      <c r="G10617" s="160"/>
      <c r="H10617" s="159"/>
      <c r="I10617" s="159"/>
      <c r="K10617" s="161"/>
      <c r="S10617" s="157"/>
    </row>
    <row r="10618" spans="1:19" s="158" customFormat="1" x14ac:dyDescent="0.2">
      <c r="A10618" s="157"/>
      <c r="E10618" s="159"/>
      <c r="F10618" s="159"/>
      <c r="G10618" s="160"/>
      <c r="H10618" s="159"/>
      <c r="I10618" s="159"/>
      <c r="K10618" s="161"/>
      <c r="S10618" s="157"/>
    </row>
    <row r="10619" spans="1:19" s="158" customFormat="1" x14ac:dyDescent="0.2">
      <c r="A10619" s="157"/>
      <c r="E10619" s="159"/>
      <c r="F10619" s="159"/>
      <c r="G10619" s="160"/>
      <c r="H10619" s="159"/>
      <c r="I10619" s="159"/>
      <c r="K10619" s="161"/>
      <c r="S10619" s="157"/>
    </row>
    <row r="10620" spans="1:19" s="158" customFormat="1" x14ac:dyDescent="0.2">
      <c r="A10620" s="157"/>
      <c r="E10620" s="159"/>
      <c r="F10620" s="159"/>
      <c r="G10620" s="160"/>
      <c r="H10620" s="159"/>
      <c r="I10620" s="159"/>
      <c r="K10620" s="161"/>
      <c r="S10620" s="157"/>
    </row>
    <row r="10621" spans="1:19" s="158" customFormat="1" x14ac:dyDescent="0.2">
      <c r="A10621" s="157"/>
      <c r="E10621" s="159"/>
      <c r="F10621" s="159"/>
      <c r="G10621" s="160"/>
      <c r="H10621" s="159"/>
      <c r="I10621" s="159"/>
      <c r="K10621" s="161"/>
      <c r="S10621" s="157"/>
    </row>
    <row r="10622" spans="1:19" s="158" customFormat="1" x14ac:dyDescent="0.2">
      <c r="A10622" s="157"/>
      <c r="E10622" s="159"/>
      <c r="F10622" s="159"/>
      <c r="G10622" s="160"/>
      <c r="H10622" s="159"/>
      <c r="I10622" s="159"/>
      <c r="K10622" s="161"/>
      <c r="S10622" s="157"/>
    </row>
    <row r="10623" spans="1:19" s="158" customFormat="1" x14ac:dyDescent="0.2">
      <c r="A10623" s="157"/>
      <c r="E10623" s="159"/>
      <c r="F10623" s="159"/>
      <c r="G10623" s="160"/>
      <c r="H10623" s="159"/>
      <c r="I10623" s="159"/>
      <c r="K10623" s="161"/>
      <c r="S10623" s="157"/>
    </row>
    <row r="10624" spans="1:19" s="158" customFormat="1" x14ac:dyDescent="0.2">
      <c r="A10624" s="157"/>
      <c r="E10624" s="159"/>
      <c r="F10624" s="159"/>
      <c r="G10624" s="160"/>
      <c r="H10624" s="159"/>
      <c r="I10624" s="159"/>
      <c r="K10624" s="161"/>
      <c r="S10624" s="157"/>
    </row>
    <row r="10625" spans="1:19" s="158" customFormat="1" x14ac:dyDescent="0.2">
      <c r="A10625" s="157"/>
      <c r="E10625" s="159"/>
      <c r="F10625" s="159"/>
      <c r="G10625" s="160"/>
      <c r="H10625" s="159"/>
      <c r="I10625" s="159"/>
      <c r="K10625" s="161"/>
      <c r="S10625" s="157"/>
    </row>
    <row r="10626" spans="1:19" s="158" customFormat="1" x14ac:dyDescent="0.2">
      <c r="A10626" s="157"/>
      <c r="E10626" s="159"/>
      <c r="F10626" s="159"/>
      <c r="G10626" s="160"/>
      <c r="H10626" s="159"/>
      <c r="I10626" s="159"/>
      <c r="K10626" s="161"/>
      <c r="S10626" s="157"/>
    </row>
    <row r="10627" spans="1:19" s="158" customFormat="1" x14ac:dyDescent="0.2">
      <c r="A10627" s="157"/>
      <c r="E10627" s="159"/>
      <c r="F10627" s="159"/>
      <c r="G10627" s="160"/>
      <c r="H10627" s="159"/>
      <c r="I10627" s="159"/>
      <c r="K10627" s="161"/>
      <c r="S10627" s="157"/>
    </row>
    <row r="10628" spans="1:19" s="158" customFormat="1" x14ac:dyDescent="0.2">
      <c r="A10628" s="157"/>
      <c r="E10628" s="159"/>
      <c r="F10628" s="159"/>
      <c r="G10628" s="160"/>
      <c r="H10628" s="159"/>
      <c r="I10628" s="159"/>
      <c r="K10628" s="161"/>
      <c r="S10628" s="157"/>
    </row>
    <row r="10629" spans="1:19" s="158" customFormat="1" x14ac:dyDescent="0.2">
      <c r="A10629" s="157"/>
      <c r="E10629" s="159"/>
      <c r="F10629" s="159"/>
      <c r="G10629" s="160"/>
      <c r="H10629" s="159"/>
      <c r="I10629" s="159"/>
      <c r="K10629" s="161"/>
      <c r="S10629" s="157"/>
    </row>
    <row r="10630" spans="1:19" s="158" customFormat="1" x14ac:dyDescent="0.2">
      <c r="A10630" s="157"/>
      <c r="E10630" s="159"/>
      <c r="F10630" s="159"/>
      <c r="G10630" s="160"/>
      <c r="H10630" s="159"/>
      <c r="I10630" s="159"/>
      <c r="K10630" s="161"/>
      <c r="S10630" s="157"/>
    </row>
    <row r="10631" spans="1:19" s="158" customFormat="1" x14ac:dyDescent="0.2">
      <c r="A10631" s="157"/>
      <c r="E10631" s="159"/>
      <c r="F10631" s="159"/>
      <c r="G10631" s="160"/>
      <c r="H10631" s="159"/>
      <c r="I10631" s="159"/>
      <c r="K10631" s="161"/>
      <c r="S10631" s="157"/>
    </row>
    <row r="10632" spans="1:19" s="158" customFormat="1" x14ac:dyDescent="0.2">
      <c r="A10632" s="157"/>
      <c r="E10632" s="159"/>
      <c r="F10632" s="159"/>
      <c r="G10632" s="160"/>
      <c r="H10632" s="159"/>
      <c r="I10632" s="159"/>
      <c r="K10632" s="161"/>
      <c r="S10632" s="157"/>
    </row>
    <row r="10633" spans="1:19" s="158" customFormat="1" x14ac:dyDescent="0.2">
      <c r="A10633" s="157"/>
      <c r="E10633" s="159"/>
      <c r="F10633" s="159"/>
      <c r="G10633" s="160"/>
      <c r="H10633" s="159"/>
      <c r="I10633" s="159"/>
      <c r="K10633" s="161"/>
      <c r="S10633" s="157"/>
    </row>
    <row r="10634" spans="1:19" s="158" customFormat="1" x14ac:dyDescent="0.2">
      <c r="A10634" s="157"/>
      <c r="E10634" s="159"/>
      <c r="F10634" s="159"/>
      <c r="G10634" s="160"/>
      <c r="H10634" s="159"/>
      <c r="I10634" s="159"/>
      <c r="K10634" s="161"/>
      <c r="S10634" s="157"/>
    </row>
    <row r="10635" spans="1:19" s="158" customFormat="1" x14ac:dyDescent="0.2">
      <c r="A10635" s="157"/>
      <c r="E10635" s="159"/>
      <c r="F10635" s="159"/>
      <c r="G10635" s="160"/>
      <c r="H10635" s="159"/>
      <c r="I10635" s="159"/>
      <c r="K10635" s="161"/>
      <c r="S10635" s="157"/>
    </row>
    <row r="10636" spans="1:19" s="158" customFormat="1" x14ac:dyDescent="0.2">
      <c r="A10636" s="157"/>
      <c r="E10636" s="159"/>
      <c r="F10636" s="159"/>
      <c r="G10636" s="160"/>
      <c r="H10636" s="159"/>
      <c r="I10636" s="159"/>
      <c r="K10636" s="161"/>
      <c r="S10636" s="157"/>
    </row>
    <row r="10637" spans="1:19" s="158" customFormat="1" x14ac:dyDescent="0.2">
      <c r="A10637" s="157"/>
      <c r="E10637" s="159"/>
      <c r="F10637" s="159"/>
      <c r="G10637" s="160"/>
      <c r="H10637" s="159"/>
      <c r="I10637" s="159"/>
      <c r="K10637" s="161"/>
      <c r="S10637" s="157"/>
    </row>
    <row r="10638" spans="1:19" s="158" customFormat="1" x14ac:dyDescent="0.2">
      <c r="A10638" s="157"/>
      <c r="E10638" s="159"/>
      <c r="F10638" s="159"/>
      <c r="G10638" s="160"/>
      <c r="H10638" s="159"/>
      <c r="I10638" s="159"/>
      <c r="K10638" s="161"/>
      <c r="S10638" s="157"/>
    </row>
    <row r="10639" spans="1:19" s="158" customFormat="1" x14ac:dyDescent="0.2">
      <c r="A10639" s="157"/>
      <c r="E10639" s="159"/>
      <c r="F10639" s="159"/>
      <c r="G10639" s="160"/>
      <c r="H10639" s="159"/>
      <c r="I10639" s="159"/>
      <c r="K10639" s="161"/>
      <c r="S10639" s="157"/>
    </row>
    <row r="10640" spans="1:19" s="158" customFormat="1" x14ac:dyDescent="0.2">
      <c r="A10640" s="157"/>
      <c r="E10640" s="159"/>
      <c r="F10640" s="159"/>
      <c r="G10640" s="160"/>
      <c r="H10640" s="159"/>
      <c r="I10640" s="159"/>
      <c r="K10640" s="161"/>
      <c r="S10640" s="157"/>
    </row>
    <row r="10641" spans="1:19" s="158" customFormat="1" x14ac:dyDescent="0.2">
      <c r="A10641" s="157"/>
      <c r="E10641" s="159"/>
      <c r="F10641" s="159"/>
      <c r="G10641" s="160"/>
      <c r="H10641" s="159"/>
      <c r="I10641" s="159"/>
      <c r="K10641" s="161"/>
      <c r="S10641" s="157"/>
    </row>
    <row r="10642" spans="1:19" s="158" customFormat="1" x14ac:dyDescent="0.2">
      <c r="A10642" s="157"/>
      <c r="E10642" s="159"/>
      <c r="F10642" s="159"/>
      <c r="G10642" s="160"/>
      <c r="H10642" s="159"/>
      <c r="I10642" s="159"/>
      <c r="K10642" s="161"/>
      <c r="S10642" s="157"/>
    </row>
    <row r="10643" spans="1:19" s="158" customFormat="1" x14ac:dyDescent="0.2">
      <c r="A10643" s="157"/>
      <c r="E10643" s="159"/>
      <c r="F10643" s="159"/>
      <c r="G10643" s="160"/>
      <c r="H10643" s="159"/>
      <c r="I10643" s="159"/>
      <c r="K10643" s="161"/>
      <c r="S10643" s="157"/>
    </row>
    <row r="10644" spans="1:19" s="158" customFormat="1" x14ac:dyDescent="0.2">
      <c r="A10644" s="157"/>
      <c r="E10644" s="159"/>
      <c r="F10644" s="159"/>
      <c r="G10644" s="160"/>
      <c r="H10644" s="159"/>
      <c r="I10644" s="159"/>
      <c r="K10644" s="161"/>
      <c r="S10644" s="157"/>
    </row>
    <row r="10645" spans="1:19" s="158" customFormat="1" x14ac:dyDescent="0.2">
      <c r="A10645" s="157"/>
      <c r="E10645" s="159"/>
      <c r="F10645" s="159"/>
      <c r="G10645" s="160"/>
      <c r="H10645" s="159"/>
      <c r="I10645" s="159"/>
      <c r="K10645" s="161"/>
      <c r="S10645" s="157"/>
    </row>
    <row r="10646" spans="1:19" s="158" customFormat="1" x14ac:dyDescent="0.2">
      <c r="A10646" s="157"/>
      <c r="E10646" s="159"/>
      <c r="F10646" s="159"/>
      <c r="G10646" s="160"/>
      <c r="H10646" s="159"/>
      <c r="I10646" s="159"/>
      <c r="K10646" s="161"/>
      <c r="S10646" s="157"/>
    </row>
    <row r="10647" spans="1:19" s="158" customFormat="1" x14ac:dyDescent="0.2">
      <c r="A10647" s="157"/>
      <c r="E10647" s="159"/>
      <c r="F10647" s="159"/>
      <c r="G10647" s="160"/>
      <c r="H10647" s="159"/>
      <c r="I10647" s="159"/>
      <c r="K10647" s="161"/>
      <c r="S10647" s="157"/>
    </row>
    <row r="10648" spans="1:19" s="158" customFormat="1" x14ac:dyDescent="0.2">
      <c r="A10648" s="157"/>
      <c r="E10648" s="159"/>
      <c r="F10648" s="159"/>
      <c r="G10648" s="160"/>
      <c r="H10648" s="159"/>
      <c r="I10648" s="159"/>
      <c r="K10648" s="161"/>
      <c r="S10648" s="157"/>
    </row>
    <row r="10649" spans="1:19" s="158" customFormat="1" x14ac:dyDescent="0.2">
      <c r="A10649" s="157"/>
      <c r="E10649" s="159"/>
      <c r="F10649" s="159"/>
      <c r="G10649" s="160"/>
      <c r="H10649" s="159"/>
      <c r="I10649" s="159"/>
      <c r="K10649" s="161"/>
      <c r="S10649" s="157"/>
    </row>
    <row r="10650" spans="1:19" s="158" customFormat="1" x14ac:dyDescent="0.2">
      <c r="A10650" s="157"/>
      <c r="E10650" s="159"/>
      <c r="F10650" s="159"/>
      <c r="G10650" s="160"/>
      <c r="H10650" s="159"/>
      <c r="I10650" s="159"/>
      <c r="K10650" s="161"/>
      <c r="S10650" s="157"/>
    </row>
    <row r="10651" spans="1:19" s="158" customFormat="1" x14ac:dyDescent="0.2">
      <c r="A10651" s="157"/>
      <c r="E10651" s="159"/>
      <c r="F10651" s="159"/>
      <c r="G10651" s="160"/>
      <c r="H10651" s="159"/>
      <c r="I10651" s="159"/>
      <c r="K10651" s="161"/>
      <c r="S10651" s="157"/>
    </row>
    <row r="10652" spans="1:19" s="158" customFormat="1" x14ac:dyDescent="0.2">
      <c r="A10652" s="157"/>
      <c r="E10652" s="159"/>
      <c r="F10652" s="159"/>
      <c r="G10652" s="160"/>
      <c r="H10652" s="159"/>
      <c r="I10652" s="159"/>
      <c r="K10652" s="161"/>
      <c r="S10652" s="157"/>
    </row>
    <row r="10653" spans="1:19" s="158" customFormat="1" x14ac:dyDescent="0.2">
      <c r="A10653" s="157"/>
      <c r="E10653" s="159"/>
      <c r="F10653" s="159"/>
      <c r="G10653" s="160"/>
      <c r="H10653" s="159"/>
      <c r="I10653" s="159"/>
      <c r="K10653" s="161"/>
      <c r="S10653" s="157"/>
    </row>
    <row r="10654" spans="1:19" s="158" customFormat="1" x14ac:dyDescent="0.2">
      <c r="A10654" s="157"/>
      <c r="E10654" s="159"/>
      <c r="F10654" s="159"/>
      <c r="G10654" s="160"/>
      <c r="H10654" s="159"/>
      <c r="I10654" s="159"/>
      <c r="K10654" s="161"/>
      <c r="S10654" s="157"/>
    </row>
    <row r="10655" spans="1:19" s="158" customFormat="1" x14ac:dyDescent="0.2">
      <c r="A10655" s="157"/>
      <c r="E10655" s="159"/>
      <c r="F10655" s="159"/>
      <c r="G10655" s="160"/>
      <c r="H10655" s="159"/>
      <c r="I10655" s="159"/>
      <c r="K10655" s="161"/>
      <c r="S10655" s="157"/>
    </row>
    <row r="10656" spans="1:19" s="158" customFormat="1" x14ac:dyDescent="0.2">
      <c r="A10656" s="157"/>
      <c r="E10656" s="159"/>
      <c r="F10656" s="159"/>
      <c r="G10656" s="160"/>
      <c r="H10656" s="159"/>
      <c r="I10656" s="159"/>
      <c r="K10656" s="161"/>
      <c r="S10656" s="157"/>
    </row>
    <row r="10657" spans="1:19" s="158" customFormat="1" x14ac:dyDescent="0.2">
      <c r="A10657" s="157"/>
      <c r="E10657" s="159"/>
      <c r="F10657" s="159"/>
      <c r="G10657" s="160"/>
      <c r="H10657" s="159"/>
      <c r="I10657" s="159"/>
      <c r="K10657" s="161"/>
      <c r="S10657" s="157"/>
    </row>
    <row r="10658" spans="1:19" s="158" customFormat="1" x14ac:dyDescent="0.2">
      <c r="A10658" s="157"/>
      <c r="E10658" s="159"/>
      <c r="F10658" s="159"/>
      <c r="G10658" s="160"/>
      <c r="H10658" s="159"/>
      <c r="I10658" s="159"/>
      <c r="K10658" s="161"/>
      <c r="S10658" s="157"/>
    </row>
    <row r="10659" spans="1:19" s="158" customFormat="1" x14ac:dyDescent="0.2">
      <c r="A10659" s="157"/>
      <c r="E10659" s="159"/>
      <c r="F10659" s="159"/>
      <c r="G10659" s="160"/>
      <c r="H10659" s="159"/>
      <c r="I10659" s="159"/>
      <c r="K10659" s="161"/>
      <c r="S10659" s="157"/>
    </row>
    <row r="10660" spans="1:19" s="158" customFormat="1" x14ac:dyDescent="0.2">
      <c r="A10660" s="157"/>
      <c r="E10660" s="159"/>
      <c r="F10660" s="159"/>
      <c r="G10660" s="160"/>
      <c r="H10660" s="159"/>
      <c r="I10660" s="159"/>
      <c r="K10660" s="161"/>
      <c r="S10660" s="157"/>
    </row>
    <row r="10661" spans="1:19" s="158" customFormat="1" x14ac:dyDescent="0.2">
      <c r="A10661" s="157"/>
      <c r="E10661" s="159"/>
      <c r="F10661" s="159"/>
      <c r="G10661" s="160"/>
      <c r="H10661" s="159"/>
      <c r="I10661" s="159"/>
      <c r="K10661" s="161"/>
      <c r="S10661" s="157"/>
    </row>
    <row r="10662" spans="1:19" s="158" customFormat="1" x14ac:dyDescent="0.2">
      <c r="A10662" s="157"/>
      <c r="E10662" s="159"/>
      <c r="F10662" s="159"/>
      <c r="G10662" s="160"/>
      <c r="H10662" s="159"/>
      <c r="I10662" s="159"/>
      <c r="K10662" s="161"/>
      <c r="S10662" s="157"/>
    </row>
    <row r="10663" spans="1:19" s="158" customFormat="1" x14ac:dyDescent="0.2">
      <c r="A10663" s="157"/>
      <c r="E10663" s="159"/>
      <c r="F10663" s="159"/>
      <c r="G10663" s="160"/>
      <c r="H10663" s="159"/>
      <c r="I10663" s="159"/>
      <c r="K10663" s="161"/>
      <c r="S10663" s="157"/>
    </row>
    <row r="10664" spans="1:19" s="158" customFormat="1" x14ac:dyDescent="0.2">
      <c r="A10664" s="157"/>
      <c r="E10664" s="159"/>
      <c r="F10664" s="159"/>
      <c r="G10664" s="160"/>
      <c r="H10664" s="159"/>
      <c r="I10664" s="159"/>
      <c r="K10664" s="161"/>
      <c r="S10664" s="157"/>
    </row>
    <row r="10665" spans="1:19" s="158" customFormat="1" x14ac:dyDescent="0.2">
      <c r="A10665" s="157"/>
      <c r="E10665" s="159"/>
      <c r="F10665" s="159"/>
      <c r="G10665" s="160"/>
      <c r="H10665" s="159"/>
      <c r="I10665" s="159"/>
      <c r="K10665" s="161"/>
      <c r="S10665" s="157"/>
    </row>
    <row r="10666" spans="1:19" s="158" customFormat="1" x14ac:dyDescent="0.2">
      <c r="A10666" s="157"/>
      <c r="E10666" s="159"/>
      <c r="F10666" s="159"/>
      <c r="G10666" s="160"/>
      <c r="H10666" s="159"/>
      <c r="I10666" s="159"/>
      <c r="K10666" s="161"/>
      <c r="S10666" s="157"/>
    </row>
    <row r="10667" spans="1:19" s="158" customFormat="1" x14ac:dyDescent="0.2">
      <c r="A10667" s="157"/>
      <c r="E10667" s="159"/>
      <c r="F10667" s="159"/>
      <c r="G10667" s="160"/>
      <c r="H10667" s="159"/>
      <c r="I10667" s="159"/>
      <c r="K10667" s="161"/>
      <c r="S10667" s="157"/>
    </row>
    <row r="10668" spans="1:19" s="158" customFormat="1" x14ac:dyDescent="0.2">
      <c r="A10668" s="157"/>
      <c r="E10668" s="159"/>
      <c r="F10668" s="159"/>
      <c r="G10668" s="160"/>
      <c r="H10668" s="159"/>
      <c r="I10668" s="159"/>
      <c r="K10668" s="161"/>
      <c r="S10668" s="157"/>
    </row>
    <row r="10669" spans="1:19" s="158" customFormat="1" x14ac:dyDescent="0.2">
      <c r="A10669" s="157"/>
      <c r="E10669" s="159"/>
      <c r="F10669" s="159"/>
      <c r="G10669" s="160"/>
      <c r="H10669" s="159"/>
      <c r="I10669" s="159"/>
      <c r="K10669" s="161"/>
      <c r="S10669" s="157"/>
    </row>
    <row r="10670" spans="1:19" s="158" customFormat="1" x14ac:dyDescent="0.2">
      <c r="A10670" s="157"/>
      <c r="E10670" s="159"/>
      <c r="F10670" s="159"/>
      <c r="G10670" s="160"/>
      <c r="H10670" s="159"/>
      <c r="I10670" s="159"/>
      <c r="K10670" s="161"/>
      <c r="S10670" s="157"/>
    </row>
    <row r="10671" spans="1:19" s="158" customFormat="1" x14ac:dyDescent="0.2">
      <c r="A10671" s="157"/>
      <c r="E10671" s="159"/>
      <c r="F10671" s="159"/>
      <c r="G10671" s="160"/>
      <c r="H10671" s="159"/>
      <c r="I10671" s="159"/>
      <c r="K10671" s="161"/>
      <c r="S10671" s="157"/>
    </row>
    <row r="10672" spans="1:19" s="158" customFormat="1" x14ac:dyDescent="0.2">
      <c r="A10672" s="157"/>
      <c r="E10672" s="159"/>
      <c r="F10672" s="159"/>
      <c r="G10672" s="160"/>
      <c r="H10672" s="159"/>
      <c r="I10672" s="159"/>
      <c r="K10672" s="161"/>
      <c r="S10672" s="157"/>
    </row>
    <row r="10673" spans="1:19" s="158" customFormat="1" x14ac:dyDescent="0.2">
      <c r="A10673" s="157"/>
      <c r="E10673" s="159"/>
      <c r="F10673" s="159"/>
      <c r="G10673" s="160"/>
      <c r="H10673" s="159"/>
      <c r="I10673" s="159"/>
      <c r="K10673" s="161"/>
      <c r="S10673" s="157"/>
    </row>
    <row r="10674" spans="1:19" s="158" customFormat="1" x14ac:dyDescent="0.2">
      <c r="A10674" s="157"/>
      <c r="E10674" s="159"/>
      <c r="F10674" s="159"/>
      <c r="G10674" s="160"/>
      <c r="H10674" s="159"/>
      <c r="I10674" s="159"/>
      <c r="K10674" s="161"/>
      <c r="S10674" s="157"/>
    </row>
    <row r="10675" spans="1:19" s="158" customFormat="1" x14ac:dyDescent="0.2">
      <c r="A10675" s="157"/>
      <c r="E10675" s="159"/>
      <c r="F10675" s="159"/>
      <c r="G10675" s="160"/>
      <c r="H10675" s="159"/>
      <c r="I10675" s="159"/>
      <c r="K10675" s="161"/>
      <c r="S10675" s="157"/>
    </row>
    <row r="10676" spans="1:19" s="158" customFormat="1" x14ac:dyDescent="0.2">
      <c r="A10676" s="157"/>
      <c r="E10676" s="159"/>
      <c r="F10676" s="159"/>
      <c r="G10676" s="160"/>
      <c r="H10676" s="159"/>
      <c r="I10676" s="159"/>
      <c r="K10676" s="161"/>
      <c r="S10676" s="157"/>
    </row>
    <row r="10677" spans="1:19" s="158" customFormat="1" x14ac:dyDescent="0.2">
      <c r="A10677" s="157"/>
      <c r="E10677" s="159"/>
      <c r="F10677" s="159"/>
      <c r="G10677" s="160"/>
      <c r="H10677" s="159"/>
      <c r="I10677" s="159"/>
      <c r="K10677" s="161"/>
      <c r="S10677" s="157"/>
    </row>
    <row r="10678" spans="1:19" s="158" customFormat="1" x14ac:dyDescent="0.2">
      <c r="A10678" s="157"/>
      <c r="E10678" s="159"/>
      <c r="F10678" s="159"/>
      <c r="G10678" s="160"/>
      <c r="H10678" s="159"/>
      <c r="I10678" s="159"/>
      <c r="K10678" s="161"/>
      <c r="S10678" s="157"/>
    </row>
    <row r="10679" spans="1:19" s="158" customFormat="1" x14ac:dyDescent="0.2">
      <c r="A10679" s="157"/>
      <c r="E10679" s="159"/>
      <c r="F10679" s="159"/>
      <c r="G10679" s="160"/>
      <c r="H10679" s="159"/>
      <c r="I10679" s="159"/>
      <c r="K10679" s="161"/>
      <c r="S10679" s="157"/>
    </row>
    <row r="10680" spans="1:19" s="158" customFormat="1" x14ac:dyDescent="0.2">
      <c r="A10680" s="157"/>
      <c r="E10680" s="159"/>
      <c r="F10680" s="159"/>
      <c r="G10680" s="160"/>
      <c r="H10680" s="159"/>
      <c r="I10680" s="159"/>
      <c r="K10680" s="161"/>
      <c r="S10680" s="157"/>
    </row>
    <row r="10681" spans="1:19" s="158" customFormat="1" x14ac:dyDescent="0.2">
      <c r="A10681" s="157"/>
      <c r="E10681" s="159"/>
      <c r="F10681" s="159"/>
      <c r="G10681" s="160"/>
      <c r="H10681" s="159"/>
      <c r="I10681" s="159"/>
      <c r="K10681" s="161"/>
      <c r="S10681" s="157"/>
    </row>
    <row r="10682" spans="1:19" s="158" customFormat="1" x14ac:dyDescent="0.2">
      <c r="A10682" s="157"/>
      <c r="E10682" s="159"/>
      <c r="F10682" s="159"/>
      <c r="G10682" s="160"/>
      <c r="H10682" s="159"/>
      <c r="I10682" s="159"/>
      <c r="K10682" s="161"/>
      <c r="S10682" s="157"/>
    </row>
    <row r="10683" spans="1:19" s="158" customFormat="1" x14ac:dyDescent="0.2">
      <c r="A10683" s="157"/>
      <c r="E10683" s="159"/>
      <c r="F10683" s="159"/>
      <c r="G10683" s="160"/>
      <c r="H10683" s="159"/>
      <c r="I10683" s="159"/>
      <c r="K10683" s="161"/>
      <c r="S10683" s="157"/>
    </row>
    <row r="10684" spans="1:19" s="158" customFormat="1" x14ac:dyDescent="0.2">
      <c r="A10684" s="157"/>
      <c r="E10684" s="159"/>
      <c r="F10684" s="159"/>
      <c r="G10684" s="160"/>
      <c r="H10684" s="159"/>
      <c r="I10684" s="159"/>
      <c r="K10684" s="161"/>
      <c r="S10684" s="157"/>
    </row>
    <row r="10685" spans="1:19" s="158" customFormat="1" x14ac:dyDescent="0.2">
      <c r="A10685" s="157"/>
      <c r="E10685" s="159"/>
      <c r="F10685" s="159"/>
      <c r="G10685" s="160"/>
      <c r="H10685" s="159"/>
      <c r="I10685" s="159"/>
      <c r="K10685" s="161"/>
      <c r="S10685" s="157"/>
    </row>
    <row r="10686" spans="1:19" s="158" customFormat="1" x14ac:dyDescent="0.2">
      <c r="A10686" s="157"/>
      <c r="E10686" s="159"/>
      <c r="F10686" s="159"/>
      <c r="G10686" s="160"/>
      <c r="H10686" s="159"/>
      <c r="I10686" s="159"/>
      <c r="K10686" s="161"/>
      <c r="S10686" s="157"/>
    </row>
    <row r="10687" spans="1:19" s="158" customFormat="1" x14ac:dyDescent="0.2">
      <c r="A10687" s="157"/>
      <c r="E10687" s="159"/>
      <c r="F10687" s="159"/>
      <c r="G10687" s="160"/>
      <c r="H10687" s="159"/>
      <c r="I10687" s="159"/>
      <c r="K10687" s="161"/>
      <c r="S10687" s="157"/>
    </row>
    <row r="10688" spans="1:19" s="158" customFormat="1" x14ac:dyDescent="0.2">
      <c r="A10688" s="157"/>
      <c r="E10688" s="159"/>
      <c r="F10688" s="159"/>
      <c r="G10688" s="160"/>
      <c r="H10688" s="159"/>
      <c r="I10688" s="159"/>
      <c r="K10688" s="161"/>
      <c r="S10688" s="157"/>
    </row>
    <row r="10689" spans="1:19" s="158" customFormat="1" x14ac:dyDescent="0.2">
      <c r="A10689" s="157"/>
      <c r="E10689" s="159"/>
      <c r="F10689" s="159"/>
      <c r="G10689" s="160"/>
      <c r="H10689" s="159"/>
      <c r="I10689" s="159"/>
      <c r="K10689" s="161"/>
      <c r="S10689" s="157"/>
    </row>
    <row r="10690" spans="1:19" s="158" customFormat="1" x14ac:dyDescent="0.2">
      <c r="A10690" s="157"/>
      <c r="E10690" s="159"/>
      <c r="F10690" s="159"/>
      <c r="G10690" s="160"/>
      <c r="H10690" s="159"/>
      <c r="I10690" s="159"/>
      <c r="K10690" s="161"/>
      <c r="S10690" s="157"/>
    </row>
    <row r="10691" spans="1:19" s="158" customFormat="1" x14ac:dyDescent="0.2">
      <c r="A10691" s="157"/>
      <c r="E10691" s="159"/>
      <c r="F10691" s="159"/>
      <c r="G10691" s="160"/>
      <c r="H10691" s="159"/>
      <c r="I10691" s="159"/>
      <c r="K10691" s="161"/>
      <c r="S10691" s="157"/>
    </row>
    <row r="10692" spans="1:19" s="158" customFormat="1" x14ac:dyDescent="0.2">
      <c r="A10692" s="157"/>
      <c r="E10692" s="159"/>
      <c r="F10692" s="159"/>
      <c r="G10692" s="160"/>
      <c r="H10692" s="159"/>
      <c r="I10692" s="159"/>
      <c r="K10692" s="161"/>
      <c r="S10692" s="157"/>
    </row>
    <row r="10693" spans="1:19" s="158" customFormat="1" x14ac:dyDescent="0.2">
      <c r="A10693" s="157"/>
      <c r="E10693" s="159"/>
      <c r="F10693" s="159"/>
      <c r="G10693" s="160"/>
      <c r="H10693" s="159"/>
      <c r="I10693" s="159"/>
      <c r="K10693" s="161"/>
      <c r="S10693" s="157"/>
    </row>
    <row r="10694" spans="1:19" s="158" customFormat="1" x14ac:dyDescent="0.2">
      <c r="A10694" s="157"/>
      <c r="E10694" s="159"/>
      <c r="F10694" s="159"/>
      <c r="G10694" s="160"/>
      <c r="H10694" s="159"/>
      <c r="I10694" s="159"/>
      <c r="K10694" s="161"/>
      <c r="S10694" s="157"/>
    </row>
    <row r="10695" spans="1:19" s="158" customFormat="1" x14ac:dyDescent="0.2">
      <c r="A10695" s="157"/>
      <c r="E10695" s="159"/>
      <c r="F10695" s="159"/>
      <c r="G10695" s="160"/>
      <c r="H10695" s="159"/>
      <c r="I10695" s="159"/>
      <c r="K10695" s="161"/>
      <c r="S10695" s="157"/>
    </row>
    <row r="10696" spans="1:19" s="158" customFormat="1" x14ac:dyDescent="0.2">
      <c r="A10696" s="157"/>
      <c r="E10696" s="159"/>
      <c r="F10696" s="159"/>
      <c r="G10696" s="160"/>
      <c r="H10696" s="159"/>
      <c r="I10696" s="159"/>
      <c r="K10696" s="161"/>
      <c r="S10696" s="157"/>
    </row>
    <row r="10697" spans="1:19" s="158" customFormat="1" x14ac:dyDescent="0.2">
      <c r="A10697" s="157"/>
      <c r="E10697" s="159"/>
      <c r="F10697" s="159"/>
      <c r="G10697" s="160"/>
      <c r="H10697" s="159"/>
      <c r="I10697" s="159"/>
      <c r="K10697" s="161"/>
      <c r="S10697" s="157"/>
    </row>
    <row r="10698" spans="1:19" s="158" customFormat="1" x14ac:dyDescent="0.2">
      <c r="A10698" s="157"/>
      <c r="E10698" s="159"/>
      <c r="F10698" s="159"/>
      <c r="G10698" s="160"/>
      <c r="H10698" s="159"/>
      <c r="I10698" s="159"/>
      <c r="K10698" s="161"/>
      <c r="S10698" s="157"/>
    </row>
    <row r="10699" spans="1:19" s="158" customFormat="1" x14ac:dyDescent="0.2">
      <c r="A10699" s="157"/>
      <c r="E10699" s="159"/>
      <c r="F10699" s="159"/>
      <c r="G10699" s="160"/>
      <c r="H10699" s="159"/>
      <c r="I10699" s="159"/>
      <c r="K10699" s="161"/>
      <c r="S10699" s="157"/>
    </row>
    <row r="10700" spans="1:19" s="158" customFormat="1" x14ac:dyDescent="0.2">
      <c r="A10700" s="157"/>
      <c r="E10700" s="159"/>
      <c r="F10700" s="159"/>
      <c r="G10700" s="160"/>
      <c r="H10700" s="159"/>
      <c r="I10700" s="159"/>
      <c r="K10700" s="161"/>
      <c r="S10700" s="157"/>
    </row>
    <row r="10701" spans="1:19" s="158" customFormat="1" x14ac:dyDescent="0.2">
      <c r="A10701" s="157"/>
      <c r="E10701" s="159"/>
      <c r="F10701" s="159"/>
      <c r="G10701" s="160"/>
      <c r="H10701" s="159"/>
      <c r="I10701" s="159"/>
      <c r="K10701" s="161"/>
      <c r="S10701" s="157"/>
    </row>
    <row r="10702" spans="1:19" s="158" customFormat="1" x14ac:dyDescent="0.2">
      <c r="A10702" s="157"/>
      <c r="E10702" s="159"/>
      <c r="F10702" s="159"/>
      <c r="G10702" s="160"/>
      <c r="H10702" s="159"/>
      <c r="I10702" s="159"/>
      <c r="K10702" s="161"/>
      <c r="S10702" s="157"/>
    </row>
    <row r="10703" spans="1:19" s="158" customFormat="1" x14ac:dyDescent="0.2">
      <c r="A10703" s="157"/>
      <c r="E10703" s="159"/>
      <c r="F10703" s="159"/>
      <c r="G10703" s="160"/>
      <c r="H10703" s="159"/>
      <c r="I10703" s="159"/>
      <c r="K10703" s="161"/>
      <c r="S10703" s="157"/>
    </row>
    <row r="10704" spans="1:19" s="158" customFormat="1" x14ac:dyDescent="0.2">
      <c r="A10704" s="157"/>
      <c r="E10704" s="159"/>
      <c r="F10704" s="159"/>
      <c r="G10704" s="160"/>
      <c r="H10704" s="159"/>
      <c r="I10704" s="159"/>
      <c r="K10704" s="161"/>
      <c r="S10704" s="157"/>
    </row>
    <row r="10705" spans="1:19" s="158" customFormat="1" x14ac:dyDescent="0.2">
      <c r="A10705" s="157"/>
      <c r="E10705" s="159"/>
      <c r="F10705" s="159"/>
      <c r="G10705" s="160"/>
      <c r="H10705" s="159"/>
      <c r="I10705" s="159"/>
      <c r="K10705" s="161"/>
      <c r="S10705" s="157"/>
    </row>
    <row r="10706" spans="1:19" s="158" customFormat="1" x14ac:dyDescent="0.2">
      <c r="A10706" s="157"/>
      <c r="E10706" s="159"/>
      <c r="F10706" s="159"/>
      <c r="G10706" s="160"/>
      <c r="H10706" s="159"/>
      <c r="I10706" s="159"/>
      <c r="K10706" s="161"/>
      <c r="S10706" s="157"/>
    </row>
    <row r="10707" spans="1:19" s="158" customFormat="1" x14ac:dyDescent="0.2">
      <c r="A10707" s="157"/>
      <c r="E10707" s="159"/>
      <c r="F10707" s="159"/>
      <c r="G10707" s="160"/>
      <c r="H10707" s="159"/>
      <c r="I10707" s="159"/>
      <c r="K10707" s="161"/>
      <c r="S10707" s="157"/>
    </row>
    <row r="10708" spans="1:19" s="158" customFormat="1" x14ac:dyDescent="0.2">
      <c r="A10708" s="157"/>
      <c r="E10708" s="159"/>
      <c r="F10708" s="159"/>
      <c r="G10708" s="160"/>
      <c r="H10708" s="159"/>
      <c r="I10708" s="159"/>
      <c r="K10708" s="161"/>
      <c r="S10708" s="157"/>
    </row>
    <row r="10709" spans="1:19" s="158" customFormat="1" x14ac:dyDescent="0.2">
      <c r="A10709" s="157"/>
      <c r="E10709" s="159"/>
      <c r="F10709" s="159"/>
      <c r="G10709" s="160"/>
      <c r="H10709" s="159"/>
      <c r="I10709" s="159"/>
      <c r="K10709" s="161"/>
      <c r="S10709" s="157"/>
    </row>
    <row r="10710" spans="1:19" s="158" customFormat="1" x14ac:dyDescent="0.2">
      <c r="A10710" s="157"/>
      <c r="E10710" s="159"/>
      <c r="F10710" s="159"/>
      <c r="G10710" s="160"/>
      <c r="H10710" s="159"/>
      <c r="I10710" s="159"/>
      <c r="K10710" s="161"/>
      <c r="S10710" s="157"/>
    </row>
    <row r="10711" spans="1:19" s="158" customFormat="1" x14ac:dyDescent="0.2">
      <c r="A10711" s="157"/>
      <c r="E10711" s="159"/>
      <c r="F10711" s="159"/>
      <c r="G10711" s="160"/>
      <c r="H10711" s="159"/>
      <c r="I10711" s="159"/>
      <c r="K10711" s="161"/>
      <c r="S10711" s="157"/>
    </row>
    <row r="10712" spans="1:19" s="158" customFormat="1" x14ac:dyDescent="0.2">
      <c r="A10712" s="157"/>
      <c r="E10712" s="159"/>
      <c r="F10712" s="159"/>
      <c r="G10712" s="160"/>
      <c r="H10712" s="159"/>
      <c r="I10712" s="159"/>
      <c r="K10712" s="161"/>
      <c r="S10712" s="157"/>
    </row>
    <row r="10713" spans="1:19" s="158" customFormat="1" x14ac:dyDescent="0.2">
      <c r="A10713" s="157"/>
      <c r="E10713" s="159"/>
      <c r="F10713" s="159"/>
      <c r="G10713" s="160"/>
      <c r="H10713" s="159"/>
      <c r="I10713" s="159"/>
      <c r="K10713" s="161"/>
      <c r="S10713" s="157"/>
    </row>
    <row r="10714" spans="1:19" s="158" customFormat="1" x14ac:dyDescent="0.2">
      <c r="A10714" s="157"/>
      <c r="E10714" s="159"/>
      <c r="F10714" s="159"/>
      <c r="G10714" s="160"/>
      <c r="H10714" s="159"/>
      <c r="I10714" s="159"/>
      <c r="K10714" s="161"/>
      <c r="S10714" s="157"/>
    </row>
    <row r="10715" spans="1:19" s="158" customFormat="1" x14ac:dyDescent="0.2">
      <c r="A10715" s="157"/>
      <c r="E10715" s="159"/>
      <c r="F10715" s="159"/>
      <c r="G10715" s="160"/>
      <c r="H10715" s="159"/>
      <c r="I10715" s="159"/>
      <c r="K10715" s="161"/>
      <c r="S10715" s="157"/>
    </row>
    <row r="10716" spans="1:19" s="158" customFormat="1" x14ac:dyDescent="0.2">
      <c r="A10716" s="157"/>
      <c r="E10716" s="159"/>
      <c r="F10716" s="159"/>
      <c r="G10716" s="160"/>
      <c r="H10716" s="159"/>
      <c r="I10716" s="159"/>
      <c r="K10716" s="161"/>
      <c r="S10716" s="157"/>
    </row>
    <row r="10717" spans="1:19" s="158" customFormat="1" x14ac:dyDescent="0.2">
      <c r="A10717" s="157"/>
      <c r="E10717" s="159"/>
      <c r="F10717" s="159"/>
      <c r="G10717" s="160"/>
      <c r="H10717" s="159"/>
      <c r="I10717" s="159"/>
      <c r="K10717" s="161"/>
      <c r="S10717" s="157"/>
    </row>
    <row r="10718" spans="1:19" s="158" customFormat="1" x14ac:dyDescent="0.2">
      <c r="A10718" s="157"/>
      <c r="E10718" s="159"/>
      <c r="F10718" s="159"/>
      <c r="G10718" s="160"/>
      <c r="H10718" s="159"/>
      <c r="I10718" s="159"/>
      <c r="K10718" s="161"/>
      <c r="S10718" s="157"/>
    </row>
    <row r="10719" spans="1:19" s="158" customFormat="1" x14ac:dyDescent="0.2">
      <c r="A10719" s="157"/>
      <c r="E10719" s="159"/>
      <c r="F10719" s="159"/>
      <c r="G10719" s="160"/>
      <c r="H10719" s="159"/>
      <c r="I10719" s="159"/>
      <c r="K10719" s="161"/>
      <c r="S10719" s="157"/>
    </row>
    <row r="10720" spans="1:19" s="158" customFormat="1" x14ac:dyDescent="0.2">
      <c r="A10720" s="157"/>
      <c r="E10720" s="159"/>
      <c r="F10720" s="159"/>
      <c r="G10720" s="160"/>
      <c r="H10720" s="159"/>
      <c r="I10720" s="159"/>
      <c r="K10720" s="161"/>
      <c r="S10720" s="157"/>
    </row>
    <row r="10721" spans="1:19" s="158" customFormat="1" x14ac:dyDescent="0.2">
      <c r="A10721" s="157"/>
      <c r="E10721" s="159"/>
      <c r="F10721" s="159"/>
      <c r="G10721" s="160"/>
      <c r="H10721" s="159"/>
      <c r="I10721" s="159"/>
      <c r="K10721" s="161"/>
      <c r="S10721" s="157"/>
    </row>
    <row r="10722" spans="1:19" s="158" customFormat="1" x14ac:dyDescent="0.2">
      <c r="A10722" s="157"/>
      <c r="E10722" s="159"/>
      <c r="F10722" s="159"/>
      <c r="G10722" s="160"/>
      <c r="H10722" s="159"/>
      <c r="I10722" s="159"/>
      <c r="K10722" s="161"/>
      <c r="S10722" s="157"/>
    </row>
    <row r="10723" spans="1:19" s="158" customFormat="1" x14ac:dyDescent="0.2">
      <c r="A10723" s="157"/>
      <c r="E10723" s="159"/>
      <c r="F10723" s="159"/>
      <c r="G10723" s="160"/>
      <c r="H10723" s="159"/>
      <c r="I10723" s="159"/>
      <c r="K10723" s="161"/>
      <c r="S10723" s="157"/>
    </row>
    <row r="10724" spans="1:19" s="158" customFormat="1" x14ac:dyDescent="0.2">
      <c r="A10724" s="157"/>
      <c r="E10724" s="159"/>
      <c r="F10724" s="159"/>
      <c r="G10724" s="160"/>
      <c r="H10724" s="159"/>
      <c r="I10724" s="159"/>
      <c r="K10724" s="161"/>
      <c r="S10724" s="157"/>
    </row>
    <row r="10725" spans="1:19" s="158" customFormat="1" x14ac:dyDescent="0.2">
      <c r="A10725" s="157"/>
      <c r="E10725" s="159"/>
      <c r="F10725" s="159"/>
      <c r="G10725" s="160"/>
      <c r="H10725" s="159"/>
      <c r="I10725" s="159"/>
      <c r="K10725" s="161"/>
      <c r="S10725" s="157"/>
    </row>
    <row r="10726" spans="1:19" s="158" customFormat="1" x14ac:dyDescent="0.2">
      <c r="A10726" s="157"/>
      <c r="E10726" s="159"/>
      <c r="F10726" s="159"/>
      <c r="G10726" s="160"/>
      <c r="H10726" s="159"/>
      <c r="I10726" s="159"/>
      <c r="K10726" s="161"/>
      <c r="S10726" s="157"/>
    </row>
    <row r="10727" spans="1:19" s="158" customFormat="1" x14ac:dyDescent="0.2">
      <c r="A10727" s="157"/>
      <c r="E10727" s="159"/>
      <c r="F10727" s="159"/>
      <c r="G10727" s="160"/>
      <c r="H10727" s="159"/>
      <c r="I10727" s="159"/>
      <c r="K10727" s="161"/>
      <c r="S10727" s="157"/>
    </row>
    <row r="10728" spans="1:19" s="158" customFormat="1" x14ac:dyDescent="0.2">
      <c r="A10728" s="157"/>
      <c r="E10728" s="159"/>
      <c r="F10728" s="159"/>
      <c r="G10728" s="160"/>
      <c r="H10728" s="159"/>
      <c r="I10728" s="159"/>
      <c r="K10728" s="161"/>
      <c r="S10728" s="157"/>
    </row>
    <row r="10729" spans="1:19" s="158" customFormat="1" x14ac:dyDescent="0.2">
      <c r="A10729" s="157"/>
      <c r="E10729" s="159"/>
      <c r="F10729" s="159"/>
      <c r="G10729" s="160"/>
      <c r="H10729" s="159"/>
      <c r="I10729" s="159"/>
      <c r="K10729" s="161"/>
      <c r="S10729" s="157"/>
    </row>
    <row r="10730" spans="1:19" s="158" customFormat="1" x14ac:dyDescent="0.2">
      <c r="A10730" s="157"/>
      <c r="E10730" s="159"/>
      <c r="F10730" s="159"/>
      <c r="G10730" s="160"/>
      <c r="H10730" s="159"/>
      <c r="I10730" s="159"/>
      <c r="K10730" s="161"/>
      <c r="S10730" s="157"/>
    </row>
    <row r="10731" spans="1:19" s="158" customFormat="1" x14ac:dyDescent="0.2">
      <c r="A10731" s="157"/>
      <c r="E10731" s="159"/>
      <c r="F10731" s="159"/>
      <c r="G10731" s="160"/>
      <c r="H10731" s="159"/>
      <c r="I10731" s="159"/>
      <c r="K10731" s="161"/>
      <c r="S10731" s="157"/>
    </row>
    <row r="10732" spans="1:19" s="158" customFormat="1" x14ac:dyDescent="0.2">
      <c r="A10732" s="157"/>
      <c r="E10732" s="159"/>
      <c r="F10732" s="159"/>
      <c r="G10732" s="160"/>
      <c r="H10732" s="159"/>
      <c r="I10732" s="159"/>
      <c r="K10732" s="161"/>
      <c r="S10732" s="157"/>
    </row>
    <row r="10733" spans="1:19" s="158" customFormat="1" x14ac:dyDescent="0.2">
      <c r="A10733" s="157"/>
      <c r="E10733" s="159"/>
      <c r="F10733" s="159"/>
      <c r="G10733" s="160"/>
      <c r="H10733" s="159"/>
      <c r="I10733" s="159"/>
      <c r="K10733" s="161"/>
      <c r="S10733" s="157"/>
    </row>
    <row r="10734" spans="1:19" s="158" customFormat="1" x14ac:dyDescent="0.2">
      <c r="A10734" s="157"/>
      <c r="E10734" s="159"/>
      <c r="F10734" s="159"/>
      <c r="G10734" s="160"/>
      <c r="H10734" s="159"/>
      <c r="I10734" s="159"/>
      <c r="K10734" s="161"/>
      <c r="S10734" s="157"/>
    </row>
    <row r="10735" spans="1:19" s="158" customFormat="1" x14ac:dyDescent="0.2">
      <c r="A10735" s="157"/>
      <c r="E10735" s="159"/>
      <c r="F10735" s="159"/>
      <c r="G10735" s="160"/>
      <c r="H10735" s="159"/>
      <c r="I10735" s="159"/>
      <c r="K10735" s="161"/>
      <c r="S10735" s="157"/>
    </row>
    <row r="10736" spans="1:19" s="158" customFormat="1" x14ac:dyDescent="0.2">
      <c r="A10736" s="157"/>
      <c r="E10736" s="159"/>
      <c r="F10736" s="159"/>
      <c r="G10736" s="160"/>
      <c r="H10736" s="159"/>
      <c r="I10736" s="159"/>
      <c r="K10736" s="161"/>
      <c r="S10736" s="157"/>
    </row>
    <row r="10737" spans="1:19" s="158" customFormat="1" x14ac:dyDescent="0.2">
      <c r="A10737" s="157"/>
      <c r="E10737" s="159"/>
      <c r="F10737" s="159"/>
      <c r="G10737" s="160"/>
      <c r="H10737" s="159"/>
      <c r="I10737" s="159"/>
      <c r="K10737" s="161"/>
      <c r="S10737" s="157"/>
    </row>
    <row r="10738" spans="1:19" s="158" customFormat="1" x14ac:dyDescent="0.2">
      <c r="A10738" s="157"/>
      <c r="E10738" s="159"/>
      <c r="F10738" s="159"/>
      <c r="G10738" s="160"/>
      <c r="H10738" s="159"/>
      <c r="I10738" s="159"/>
      <c r="K10738" s="161"/>
      <c r="S10738" s="157"/>
    </row>
    <row r="10739" spans="1:19" s="158" customFormat="1" x14ac:dyDescent="0.2">
      <c r="A10739" s="157"/>
      <c r="E10739" s="159"/>
      <c r="F10739" s="159"/>
      <c r="G10739" s="160"/>
      <c r="H10739" s="159"/>
      <c r="I10739" s="159"/>
      <c r="K10739" s="161"/>
      <c r="S10739" s="157"/>
    </row>
    <row r="10740" spans="1:19" s="158" customFormat="1" x14ac:dyDescent="0.2">
      <c r="A10740" s="157"/>
      <c r="E10740" s="159"/>
      <c r="F10740" s="159"/>
      <c r="G10740" s="160"/>
      <c r="H10740" s="159"/>
      <c r="I10740" s="159"/>
      <c r="K10740" s="161"/>
      <c r="S10740" s="157"/>
    </row>
    <row r="10741" spans="1:19" s="158" customFormat="1" x14ac:dyDescent="0.2">
      <c r="A10741" s="157"/>
      <c r="E10741" s="159"/>
      <c r="F10741" s="159"/>
      <c r="G10741" s="160"/>
      <c r="H10741" s="159"/>
      <c r="I10741" s="159"/>
      <c r="K10741" s="161"/>
      <c r="S10741" s="157"/>
    </row>
    <row r="10742" spans="1:19" s="158" customFormat="1" x14ac:dyDescent="0.2">
      <c r="A10742" s="157"/>
      <c r="E10742" s="159"/>
      <c r="F10742" s="159"/>
      <c r="G10742" s="160"/>
      <c r="H10742" s="159"/>
      <c r="I10742" s="159"/>
      <c r="K10742" s="161"/>
      <c r="S10742" s="157"/>
    </row>
    <row r="10743" spans="1:19" s="158" customFormat="1" x14ac:dyDescent="0.2">
      <c r="A10743" s="157"/>
      <c r="E10743" s="159"/>
      <c r="F10743" s="159"/>
      <c r="G10743" s="160"/>
      <c r="H10743" s="159"/>
      <c r="I10743" s="159"/>
      <c r="K10743" s="161"/>
      <c r="S10743" s="157"/>
    </row>
    <row r="10744" spans="1:19" s="158" customFormat="1" x14ac:dyDescent="0.2">
      <c r="A10744" s="157"/>
      <c r="E10744" s="159"/>
      <c r="F10744" s="159"/>
      <c r="G10744" s="160"/>
      <c r="H10744" s="159"/>
      <c r="I10744" s="159"/>
      <c r="K10744" s="161"/>
      <c r="S10744" s="157"/>
    </row>
    <row r="10745" spans="1:19" s="158" customFormat="1" x14ac:dyDescent="0.2">
      <c r="A10745" s="157"/>
      <c r="E10745" s="159"/>
      <c r="F10745" s="159"/>
      <c r="G10745" s="160"/>
      <c r="H10745" s="159"/>
      <c r="I10745" s="159"/>
      <c r="K10745" s="161"/>
      <c r="S10745" s="157"/>
    </row>
    <row r="10746" spans="1:19" s="158" customFormat="1" x14ac:dyDescent="0.2">
      <c r="A10746" s="157"/>
      <c r="E10746" s="159"/>
      <c r="F10746" s="159"/>
      <c r="G10746" s="160"/>
      <c r="H10746" s="159"/>
      <c r="I10746" s="159"/>
      <c r="K10746" s="161"/>
      <c r="S10746" s="157"/>
    </row>
    <row r="10747" spans="1:19" s="158" customFormat="1" x14ac:dyDescent="0.2">
      <c r="A10747" s="157"/>
      <c r="E10747" s="159"/>
      <c r="F10747" s="159"/>
      <c r="G10747" s="160"/>
      <c r="H10747" s="159"/>
      <c r="I10747" s="159"/>
      <c r="K10747" s="161"/>
      <c r="S10747" s="157"/>
    </row>
    <row r="10748" spans="1:19" s="158" customFormat="1" x14ac:dyDescent="0.2">
      <c r="A10748" s="157"/>
      <c r="E10748" s="159"/>
      <c r="F10748" s="159"/>
      <c r="G10748" s="160"/>
      <c r="H10748" s="159"/>
      <c r="I10748" s="159"/>
      <c r="K10748" s="161"/>
      <c r="S10748" s="157"/>
    </row>
    <row r="10749" spans="1:19" s="158" customFormat="1" x14ac:dyDescent="0.2">
      <c r="A10749" s="157"/>
      <c r="E10749" s="159"/>
      <c r="F10749" s="159"/>
      <c r="G10749" s="160"/>
      <c r="H10749" s="159"/>
      <c r="I10749" s="159"/>
      <c r="K10749" s="161"/>
      <c r="S10749" s="157"/>
    </row>
    <row r="10750" spans="1:19" s="158" customFormat="1" x14ac:dyDescent="0.2">
      <c r="A10750" s="157"/>
      <c r="E10750" s="159"/>
      <c r="F10750" s="159"/>
      <c r="G10750" s="160"/>
      <c r="H10750" s="159"/>
      <c r="I10750" s="159"/>
      <c r="K10750" s="161"/>
      <c r="S10750" s="157"/>
    </row>
    <row r="10751" spans="1:19" s="158" customFormat="1" x14ac:dyDescent="0.2">
      <c r="A10751" s="157"/>
      <c r="E10751" s="159"/>
      <c r="F10751" s="159"/>
      <c r="G10751" s="160"/>
      <c r="H10751" s="159"/>
      <c r="I10751" s="159"/>
      <c r="K10751" s="161"/>
      <c r="S10751" s="157"/>
    </row>
    <row r="10752" spans="1:19" s="158" customFormat="1" x14ac:dyDescent="0.2">
      <c r="A10752" s="157"/>
      <c r="E10752" s="159"/>
      <c r="F10752" s="159"/>
      <c r="G10752" s="160"/>
      <c r="H10752" s="159"/>
      <c r="I10752" s="159"/>
      <c r="K10752" s="161"/>
      <c r="S10752" s="157"/>
    </row>
    <row r="10753" spans="1:19" s="158" customFormat="1" x14ac:dyDescent="0.2">
      <c r="A10753" s="157"/>
      <c r="E10753" s="159"/>
      <c r="F10753" s="159"/>
      <c r="G10753" s="160"/>
      <c r="H10753" s="159"/>
      <c r="I10753" s="159"/>
      <c r="K10753" s="161"/>
      <c r="S10753" s="157"/>
    </row>
    <row r="10754" spans="1:19" s="158" customFormat="1" x14ac:dyDescent="0.2">
      <c r="A10754" s="157"/>
      <c r="E10754" s="159"/>
      <c r="F10754" s="159"/>
      <c r="G10754" s="160"/>
      <c r="H10754" s="159"/>
      <c r="I10754" s="159"/>
      <c r="K10754" s="161"/>
      <c r="S10754" s="157"/>
    </row>
    <row r="10755" spans="1:19" s="158" customFormat="1" x14ac:dyDescent="0.2">
      <c r="A10755" s="157"/>
      <c r="E10755" s="159"/>
      <c r="F10755" s="159"/>
      <c r="G10755" s="160"/>
      <c r="H10755" s="159"/>
      <c r="I10755" s="159"/>
      <c r="K10755" s="161"/>
      <c r="S10755" s="157"/>
    </row>
    <row r="10756" spans="1:19" s="158" customFormat="1" x14ac:dyDescent="0.2">
      <c r="A10756" s="157"/>
      <c r="E10756" s="159"/>
      <c r="F10756" s="159"/>
      <c r="G10756" s="160"/>
      <c r="H10756" s="159"/>
      <c r="I10756" s="159"/>
      <c r="K10756" s="161"/>
      <c r="S10756" s="157"/>
    </row>
    <row r="10757" spans="1:19" s="158" customFormat="1" x14ac:dyDescent="0.2">
      <c r="A10757" s="157"/>
      <c r="E10757" s="159"/>
      <c r="F10757" s="159"/>
      <c r="G10757" s="160"/>
      <c r="H10757" s="159"/>
      <c r="I10757" s="159"/>
      <c r="K10757" s="161"/>
      <c r="S10757" s="157"/>
    </row>
    <row r="10758" spans="1:19" s="158" customFormat="1" x14ac:dyDescent="0.2">
      <c r="A10758" s="157"/>
      <c r="E10758" s="159"/>
      <c r="F10758" s="159"/>
      <c r="G10758" s="160"/>
      <c r="H10758" s="159"/>
      <c r="I10758" s="159"/>
      <c r="K10758" s="161"/>
      <c r="S10758" s="157"/>
    </row>
    <row r="10759" spans="1:19" s="158" customFormat="1" x14ac:dyDescent="0.2">
      <c r="A10759" s="157"/>
      <c r="E10759" s="159"/>
      <c r="F10759" s="159"/>
      <c r="G10759" s="160"/>
      <c r="H10759" s="159"/>
      <c r="I10759" s="159"/>
      <c r="K10759" s="161"/>
      <c r="S10759" s="157"/>
    </row>
    <row r="10760" spans="1:19" s="158" customFormat="1" x14ac:dyDescent="0.2">
      <c r="A10760" s="157"/>
      <c r="E10760" s="159"/>
      <c r="F10760" s="159"/>
      <c r="G10760" s="160"/>
      <c r="H10760" s="159"/>
      <c r="I10760" s="159"/>
      <c r="K10760" s="161"/>
      <c r="S10760" s="157"/>
    </row>
    <row r="10761" spans="1:19" s="158" customFormat="1" x14ac:dyDescent="0.2">
      <c r="A10761" s="157"/>
      <c r="E10761" s="159"/>
      <c r="F10761" s="159"/>
      <c r="G10761" s="160"/>
      <c r="H10761" s="159"/>
      <c r="I10761" s="159"/>
      <c r="K10761" s="161"/>
      <c r="S10761" s="157"/>
    </row>
    <row r="10762" spans="1:19" s="158" customFormat="1" x14ac:dyDescent="0.2">
      <c r="A10762" s="157"/>
      <c r="E10762" s="159"/>
      <c r="F10762" s="159"/>
      <c r="G10762" s="160"/>
      <c r="H10762" s="159"/>
      <c r="I10762" s="159"/>
      <c r="K10762" s="161"/>
      <c r="S10762" s="157"/>
    </row>
    <row r="10763" spans="1:19" s="158" customFormat="1" x14ac:dyDescent="0.2">
      <c r="A10763" s="157"/>
      <c r="E10763" s="159"/>
      <c r="F10763" s="159"/>
      <c r="G10763" s="160"/>
      <c r="H10763" s="159"/>
      <c r="I10763" s="159"/>
      <c r="K10763" s="161"/>
      <c r="S10763" s="157"/>
    </row>
    <row r="10764" spans="1:19" s="158" customFormat="1" x14ac:dyDescent="0.2">
      <c r="A10764" s="157"/>
      <c r="E10764" s="159"/>
      <c r="F10764" s="159"/>
      <c r="G10764" s="160"/>
      <c r="H10764" s="159"/>
      <c r="I10764" s="159"/>
      <c r="K10764" s="161"/>
      <c r="S10764" s="157"/>
    </row>
    <row r="10765" spans="1:19" s="158" customFormat="1" x14ac:dyDescent="0.2">
      <c r="A10765" s="157"/>
      <c r="E10765" s="159"/>
      <c r="F10765" s="159"/>
      <c r="G10765" s="160"/>
      <c r="H10765" s="159"/>
      <c r="I10765" s="159"/>
      <c r="K10765" s="161"/>
      <c r="S10765" s="157"/>
    </row>
    <row r="10766" spans="1:19" s="158" customFormat="1" x14ac:dyDescent="0.2">
      <c r="A10766" s="157"/>
      <c r="E10766" s="159"/>
      <c r="F10766" s="159"/>
      <c r="G10766" s="160"/>
      <c r="H10766" s="159"/>
      <c r="I10766" s="159"/>
      <c r="K10766" s="161"/>
      <c r="S10766" s="157"/>
    </row>
    <row r="10767" spans="1:19" s="158" customFormat="1" x14ac:dyDescent="0.2">
      <c r="A10767" s="157"/>
      <c r="E10767" s="159"/>
      <c r="F10767" s="159"/>
      <c r="G10767" s="160"/>
      <c r="H10767" s="159"/>
      <c r="I10767" s="159"/>
      <c r="K10767" s="161"/>
      <c r="S10767" s="157"/>
    </row>
    <row r="10768" spans="1:19" s="158" customFormat="1" x14ac:dyDescent="0.2">
      <c r="A10768" s="157"/>
      <c r="E10768" s="159"/>
      <c r="F10768" s="159"/>
      <c r="G10768" s="160"/>
      <c r="H10768" s="159"/>
      <c r="I10768" s="159"/>
      <c r="K10768" s="161"/>
      <c r="S10768" s="157"/>
    </row>
    <row r="10769" spans="1:19" s="158" customFormat="1" x14ac:dyDescent="0.2">
      <c r="A10769" s="157"/>
      <c r="E10769" s="159"/>
      <c r="F10769" s="159"/>
      <c r="G10769" s="160"/>
      <c r="H10769" s="159"/>
      <c r="I10769" s="159"/>
      <c r="K10769" s="161"/>
      <c r="S10769" s="157"/>
    </row>
    <row r="10770" spans="1:19" s="158" customFormat="1" x14ac:dyDescent="0.2">
      <c r="A10770" s="157"/>
      <c r="E10770" s="159"/>
      <c r="F10770" s="159"/>
      <c r="G10770" s="160"/>
      <c r="H10770" s="159"/>
      <c r="I10770" s="159"/>
      <c r="K10770" s="161"/>
      <c r="S10770" s="157"/>
    </row>
    <row r="10771" spans="1:19" s="158" customFormat="1" x14ac:dyDescent="0.2">
      <c r="A10771" s="157"/>
      <c r="E10771" s="159"/>
      <c r="F10771" s="159"/>
      <c r="G10771" s="160"/>
      <c r="H10771" s="159"/>
      <c r="I10771" s="159"/>
      <c r="K10771" s="161"/>
      <c r="S10771" s="157"/>
    </row>
    <row r="10772" spans="1:19" s="158" customFormat="1" x14ac:dyDescent="0.2">
      <c r="A10772" s="157"/>
      <c r="E10772" s="159"/>
      <c r="F10772" s="159"/>
      <c r="G10772" s="160"/>
      <c r="H10772" s="159"/>
      <c r="I10772" s="159"/>
      <c r="K10772" s="161"/>
      <c r="S10772" s="157"/>
    </row>
    <row r="10773" spans="1:19" s="158" customFormat="1" x14ac:dyDescent="0.2">
      <c r="A10773" s="157"/>
      <c r="E10773" s="159"/>
      <c r="F10773" s="159"/>
      <c r="G10773" s="160"/>
      <c r="H10773" s="159"/>
      <c r="I10773" s="159"/>
      <c r="K10773" s="161"/>
      <c r="S10773" s="157"/>
    </row>
    <row r="10774" spans="1:19" s="158" customFormat="1" x14ac:dyDescent="0.2">
      <c r="A10774" s="157"/>
      <c r="E10774" s="159"/>
      <c r="F10774" s="159"/>
      <c r="G10774" s="160"/>
      <c r="H10774" s="159"/>
      <c r="I10774" s="159"/>
      <c r="K10774" s="161"/>
      <c r="S10774" s="157"/>
    </row>
    <row r="10775" spans="1:19" s="158" customFormat="1" x14ac:dyDescent="0.2">
      <c r="A10775" s="157"/>
      <c r="E10775" s="159"/>
      <c r="F10775" s="159"/>
      <c r="G10775" s="160"/>
      <c r="H10775" s="159"/>
      <c r="I10775" s="159"/>
      <c r="K10775" s="161"/>
      <c r="S10775" s="157"/>
    </row>
    <row r="10776" spans="1:19" s="158" customFormat="1" x14ac:dyDescent="0.2">
      <c r="A10776" s="157"/>
      <c r="E10776" s="159"/>
      <c r="F10776" s="159"/>
      <c r="G10776" s="160"/>
      <c r="H10776" s="159"/>
      <c r="I10776" s="159"/>
      <c r="K10776" s="161"/>
      <c r="S10776" s="157"/>
    </row>
    <row r="10777" spans="1:19" s="158" customFormat="1" x14ac:dyDescent="0.2">
      <c r="A10777" s="157"/>
      <c r="E10777" s="159"/>
      <c r="F10777" s="159"/>
      <c r="G10777" s="160"/>
      <c r="H10777" s="159"/>
      <c r="I10777" s="159"/>
      <c r="K10777" s="161"/>
      <c r="S10777" s="157"/>
    </row>
    <row r="10778" spans="1:19" s="158" customFormat="1" x14ac:dyDescent="0.2">
      <c r="A10778" s="157"/>
      <c r="E10778" s="159"/>
      <c r="F10778" s="159"/>
      <c r="G10778" s="160"/>
      <c r="H10778" s="159"/>
      <c r="I10778" s="159"/>
      <c r="K10778" s="161"/>
      <c r="S10778" s="157"/>
    </row>
    <row r="10779" spans="1:19" s="158" customFormat="1" x14ac:dyDescent="0.2">
      <c r="A10779" s="157"/>
      <c r="E10779" s="159"/>
      <c r="F10779" s="159"/>
      <c r="G10779" s="160"/>
      <c r="H10779" s="159"/>
      <c r="I10779" s="159"/>
      <c r="K10779" s="161"/>
      <c r="S10779" s="157"/>
    </row>
    <row r="10780" spans="1:19" s="158" customFormat="1" x14ac:dyDescent="0.2">
      <c r="A10780" s="157"/>
      <c r="E10780" s="159"/>
      <c r="F10780" s="159"/>
      <c r="G10780" s="160"/>
      <c r="H10780" s="159"/>
      <c r="I10780" s="159"/>
      <c r="K10780" s="161"/>
      <c r="S10780" s="157"/>
    </row>
    <row r="10781" spans="1:19" s="158" customFormat="1" x14ac:dyDescent="0.2">
      <c r="A10781" s="157"/>
      <c r="E10781" s="159"/>
      <c r="F10781" s="159"/>
      <c r="G10781" s="160"/>
      <c r="H10781" s="159"/>
      <c r="I10781" s="159"/>
      <c r="K10781" s="161"/>
      <c r="S10781" s="157"/>
    </row>
    <row r="10782" spans="1:19" s="158" customFormat="1" x14ac:dyDescent="0.2">
      <c r="A10782" s="157"/>
      <c r="E10782" s="159"/>
      <c r="F10782" s="159"/>
      <c r="G10782" s="160"/>
      <c r="H10782" s="159"/>
      <c r="I10782" s="159"/>
      <c r="K10782" s="161"/>
      <c r="S10782" s="157"/>
    </row>
    <row r="10783" spans="1:19" s="158" customFormat="1" x14ac:dyDescent="0.2">
      <c r="A10783" s="157"/>
      <c r="E10783" s="159"/>
      <c r="F10783" s="159"/>
      <c r="G10783" s="160"/>
      <c r="H10783" s="159"/>
      <c r="I10783" s="159"/>
      <c r="K10783" s="161"/>
      <c r="S10783" s="157"/>
    </row>
    <row r="10784" spans="1:19" s="158" customFormat="1" x14ac:dyDescent="0.2">
      <c r="A10784" s="157"/>
      <c r="E10784" s="159"/>
      <c r="F10784" s="159"/>
      <c r="G10784" s="160"/>
      <c r="H10784" s="159"/>
      <c r="I10784" s="159"/>
      <c r="K10784" s="161"/>
      <c r="S10784" s="157"/>
    </row>
    <row r="10785" spans="1:19" s="158" customFormat="1" x14ac:dyDescent="0.2">
      <c r="A10785" s="157"/>
      <c r="E10785" s="159"/>
      <c r="F10785" s="159"/>
      <c r="G10785" s="160"/>
      <c r="H10785" s="159"/>
      <c r="I10785" s="159"/>
      <c r="K10785" s="161"/>
      <c r="S10785" s="157"/>
    </row>
    <row r="10786" spans="1:19" s="158" customFormat="1" x14ac:dyDescent="0.2">
      <c r="A10786" s="157"/>
      <c r="E10786" s="159"/>
      <c r="F10786" s="159"/>
      <c r="G10786" s="160"/>
      <c r="H10786" s="159"/>
      <c r="I10786" s="159"/>
      <c r="K10786" s="161"/>
      <c r="S10786" s="157"/>
    </row>
    <row r="10787" spans="1:19" s="158" customFormat="1" x14ac:dyDescent="0.2">
      <c r="A10787" s="157"/>
      <c r="E10787" s="159"/>
      <c r="F10787" s="159"/>
      <c r="G10787" s="160"/>
      <c r="H10787" s="159"/>
      <c r="I10787" s="159"/>
      <c r="K10787" s="161"/>
      <c r="S10787" s="157"/>
    </row>
    <row r="10788" spans="1:19" s="158" customFormat="1" x14ac:dyDescent="0.2">
      <c r="A10788" s="157"/>
      <c r="E10788" s="159"/>
      <c r="F10788" s="159"/>
      <c r="G10788" s="160"/>
      <c r="H10788" s="159"/>
      <c r="I10788" s="159"/>
      <c r="K10788" s="161"/>
      <c r="S10788" s="157"/>
    </row>
    <row r="10789" spans="1:19" s="158" customFormat="1" x14ac:dyDescent="0.2">
      <c r="A10789" s="157"/>
      <c r="E10789" s="159"/>
      <c r="F10789" s="159"/>
      <c r="G10789" s="160"/>
      <c r="H10789" s="159"/>
      <c r="I10789" s="159"/>
      <c r="K10789" s="161"/>
      <c r="S10789" s="157"/>
    </row>
    <row r="10790" spans="1:19" s="158" customFormat="1" x14ac:dyDescent="0.2">
      <c r="A10790" s="157"/>
      <c r="E10790" s="159"/>
      <c r="F10790" s="159"/>
      <c r="G10790" s="160"/>
      <c r="H10790" s="159"/>
      <c r="I10790" s="159"/>
      <c r="K10790" s="161"/>
      <c r="S10790" s="157"/>
    </row>
    <row r="10791" spans="1:19" s="158" customFormat="1" x14ac:dyDescent="0.2">
      <c r="A10791" s="157"/>
      <c r="E10791" s="159"/>
      <c r="F10791" s="159"/>
      <c r="G10791" s="160"/>
      <c r="H10791" s="159"/>
      <c r="I10791" s="159"/>
      <c r="K10791" s="161"/>
      <c r="S10791" s="157"/>
    </row>
    <row r="10792" spans="1:19" s="158" customFormat="1" x14ac:dyDescent="0.2">
      <c r="A10792" s="157"/>
      <c r="E10792" s="159"/>
      <c r="F10792" s="159"/>
      <c r="G10792" s="160"/>
      <c r="H10792" s="159"/>
      <c r="I10792" s="159"/>
      <c r="K10792" s="161"/>
      <c r="S10792" s="157"/>
    </row>
    <row r="10793" spans="1:19" s="158" customFormat="1" x14ac:dyDescent="0.2">
      <c r="A10793" s="157"/>
      <c r="E10793" s="159"/>
      <c r="F10793" s="159"/>
      <c r="G10793" s="160"/>
      <c r="H10793" s="159"/>
      <c r="I10793" s="159"/>
      <c r="K10793" s="161"/>
      <c r="S10793" s="157"/>
    </row>
    <row r="10794" spans="1:19" s="158" customFormat="1" x14ac:dyDescent="0.2">
      <c r="A10794" s="157"/>
      <c r="E10794" s="159"/>
      <c r="F10794" s="159"/>
      <c r="G10794" s="160"/>
      <c r="H10794" s="159"/>
      <c r="I10794" s="159"/>
      <c r="K10794" s="161"/>
      <c r="S10794" s="157"/>
    </row>
    <row r="10795" spans="1:19" s="158" customFormat="1" x14ac:dyDescent="0.2">
      <c r="A10795" s="157"/>
      <c r="E10795" s="159"/>
      <c r="F10795" s="159"/>
      <c r="G10795" s="160"/>
      <c r="H10795" s="159"/>
      <c r="I10795" s="159"/>
      <c r="K10795" s="161"/>
      <c r="S10795" s="157"/>
    </row>
    <row r="10796" spans="1:19" s="158" customFormat="1" x14ac:dyDescent="0.2">
      <c r="A10796" s="157"/>
      <c r="E10796" s="159"/>
      <c r="F10796" s="159"/>
      <c r="G10796" s="160"/>
      <c r="H10796" s="159"/>
      <c r="I10796" s="159"/>
      <c r="K10796" s="161"/>
      <c r="S10796" s="157"/>
    </row>
    <row r="10797" spans="1:19" s="158" customFormat="1" x14ac:dyDescent="0.2">
      <c r="A10797" s="157"/>
      <c r="E10797" s="159"/>
      <c r="F10797" s="159"/>
      <c r="G10797" s="160"/>
      <c r="H10797" s="159"/>
      <c r="I10797" s="159"/>
      <c r="K10797" s="161"/>
      <c r="S10797" s="157"/>
    </row>
    <row r="10798" spans="1:19" s="158" customFormat="1" x14ac:dyDescent="0.2">
      <c r="A10798" s="157"/>
      <c r="E10798" s="159"/>
      <c r="F10798" s="159"/>
      <c r="G10798" s="160"/>
      <c r="H10798" s="159"/>
      <c r="I10798" s="159"/>
      <c r="K10798" s="161"/>
      <c r="S10798" s="157"/>
    </row>
    <row r="10799" spans="1:19" s="158" customFormat="1" x14ac:dyDescent="0.2">
      <c r="A10799" s="157"/>
      <c r="E10799" s="159"/>
      <c r="F10799" s="159"/>
      <c r="G10799" s="160"/>
      <c r="H10799" s="159"/>
      <c r="I10799" s="159"/>
      <c r="K10799" s="161"/>
      <c r="S10799" s="157"/>
    </row>
    <row r="10800" spans="1:19" s="158" customFormat="1" x14ac:dyDescent="0.2">
      <c r="A10800" s="157"/>
      <c r="E10800" s="159"/>
      <c r="F10800" s="159"/>
      <c r="G10800" s="160"/>
      <c r="H10800" s="159"/>
      <c r="I10800" s="159"/>
      <c r="K10800" s="161"/>
      <c r="S10800" s="157"/>
    </row>
    <row r="10801" spans="1:19" s="158" customFormat="1" x14ac:dyDescent="0.2">
      <c r="A10801" s="157"/>
      <c r="E10801" s="159"/>
      <c r="F10801" s="159"/>
      <c r="G10801" s="160"/>
      <c r="H10801" s="159"/>
      <c r="I10801" s="159"/>
      <c r="K10801" s="161"/>
      <c r="S10801" s="157"/>
    </row>
    <row r="10802" spans="1:19" s="158" customFormat="1" x14ac:dyDescent="0.2">
      <c r="A10802" s="157"/>
      <c r="E10802" s="159"/>
      <c r="F10802" s="159"/>
      <c r="G10802" s="160"/>
      <c r="H10802" s="159"/>
      <c r="I10802" s="159"/>
      <c r="K10802" s="161"/>
      <c r="S10802" s="157"/>
    </row>
    <row r="10803" spans="1:19" s="158" customFormat="1" x14ac:dyDescent="0.2">
      <c r="A10803" s="157"/>
      <c r="E10803" s="159"/>
      <c r="F10803" s="159"/>
      <c r="G10803" s="160"/>
      <c r="H10803" s="159"/>
      <c r="I10803" s="159"/>
      <c r="K10803" s="161"/>
      <c r="S10803" s="157"/>
    </row>
    <row r="10804" spans="1:19" s="158" customFormat="1" x14ac:dyDescent="0.2">
      <c r="A10804" s="157"/>
      <c r="E10804" s="159"/>
      <c r="F10804" s="159"/>
      <c r="G10804" s="160"/>
      <c r="H10804" s="159"/>
      <c r="I10804" s="159"/>
      <c r="K10804" s="161"/>
      <c r="S10804" s="157"/>
    </row>
    <row r="10805" spans="1:19" s="158" customFormat="1" x14ac:dyDescent="0.2">
      <c r="A10805" s="157"/>
      <c r="E10805" s="159"/>
      <c r="F10805" s="159"/>
      <c r="G10805" s="160"/>
      <c r="H10805" s="159"/>
      <c r="I10805" s="159"/>
      <c r="K10805" s="161"/>
      <c r="S10805" s="157"/>
    </row>
    <row r="10806" spans="1:19" s="158" customFormat="1" x14ac:dyDescent="0.2">
      <c r="A10806" s="157"/>
      <c r="E10806" s="159"/>
      <c r="F10806" s="159"/>
      <c r="G10806" s="160"/>
      <c r="H10806" s="159"/>
      <c r="I10806" s="159"/>
      <c r="K10806" s="161"/>
      <c r="S10806" s="157"/>
    </row>
    <row r="10807" spans="1:19" s="158" customFormat="1" x14ac:dyDescent="0.2">
      <c r="A10807" s="157"/>
      <c r="E10807" s="159"/>
      <c r="F10807" s="159"/>
      <c r="G10807" s="160"/>
      <c r="H10807" s="159"/>
      <c r="I10807" s="159"/>
      <c r="K10807" s="161"/>
      <c r="S10807" s="157"/>
    </row>
    <row r="10808" spans="1:19" s="158" customFormat="1" x14ac:dyDescent="0.2">
      <c r="A10808" s="157"/>
      <c r="E10808" s="159"/>
      <c r="F10808" s="159"/>
      <c r="G10808" s="160"/>
      <c r="H10808" s="159"/>
      <c r="I10808" s="159"/>
      <c r="K10808" s="161"/>
      <c r="S10808" s="157"/>
    </row>
    <row r="10809" spans="1:19" s="158" customFormat="1" x14ac:dyDescent="0.2">
      <c r="A10809" s="157"/>
      <c r="E10809" s="159"/>
      <c r="F10809" s="159"/>
      <c r="G10809" s="160"/>
      <c r="H10809" s="159"/>
      <c r="I10809" s="159"/>
      <c r="K10809" s="161"/>
      <c r="S10809" s="157"/>
    </row>
    <row r="10810" spans="1:19" s="158" customFormat="1" x14ac:dyDescent="0.2">
      <c r="A10810" s="157"/>
      <c r="E10810" s="159"/>
      <c r="F10810" s="159"/>
      <c r="G10810" s="160"/>
      <c r="H10810" s="159"/>
      <c r="I10810" s="159"/>
      <c r="K10810" s="161"/>
      <c r="S10810" s="157"/>
    </row>
    <row r="10811" spans="1:19" s="158" customFormat="1" x14ac:dyDescent="0.2">
      <c r="A10811" s="157"/>
      <c r="E10811" s="159"/>
      <c r="F10811" s="159"/>
      <c r="G10811" s="160"/>
      <c r="H10811" s="159"/>
      <c r="I10811" s="159"/>
      <c r="K10811" s="161"/>
      <c r="S10811" s="157"/>
    </row>
    <row r="10812" spans="1:19" s="158" customFormat="1" x14ac:dyDescent="0.2">
      <c r="A10812" s="157"/>
      <c r="E10812" s="159"/>
      <c r="F10812" s="159"/>
      <c r="G10812" s="160"/>
      <c r="H10812" s="159"/>
      <c r="I10812" s="159"/>
      <c r="K10812" s="161"/>
      <c r="S10812" s="157"/>
    </row>
    <row r="10813" spans="1:19" s="158" customFormat="1" x14ac:dyDescent="0.2">
      <c r="A10813" s="157"/>
      <c r="E10813" s="159"/>
      <c r="F10813" s="159"/>
      <c r="G10813" s="160"/>
      <c r="H10813" s="159"/>
      <c r="I10813" s="159"/>
      <c r="K10813" s="161"/>
      <c r="S10813" s="157"/>
    </row>
    <row r="10814" spans="1:19" s="158" customFormat="1" x14ac:dyDescent="0.2">
      <c r="A10814" s="157"/>
      <c r="E10814" s="159"/>
      <c r="F10814" s="159"/>
      <c r="G10814" s="160"/>
      <c r="H10814" s="159"/>
      <c r="I10814" s="159"/>
      <c r="K10814" s="161"/>
      <c r="S10814" s="157"/>
    </row>
    <row r="10815" spans="1:19" s="158" customFormat="1" x14ac:dyDescent="0.2">
      <c r="A10815" s="157"/>
      <c r="E10815" s="159"/>
      <c r="F10815" s="159"/>
      <c r="G10815" s="160"/>
      <c r="H10815" s="159"/>
      <c r="I10815" s="159"/>
      <c r="K10815" s="161"/>
      <c r="S10815" s="157"/>
    </row>
    <row r="10816" spans="1:19" s="158" customFormat="1" x14ac:dyDescent="0.2">
      <c r="A10816" s="157"/>
      <c r="E10816" s="159"/>
      <c r="F10816" s="159"/>
      <c r="G10816" s="160"/>
      <c r="H10816" s="159"/>
      <c r="I10816" s="159"/>
      <c r="K10816" s="161"/>
      <c r="S10816" s="157"/>
    </row>
    <row r="10817" spans="1:19" s="158" customFormat="1" x14ac:dyDescent="0.2">
      <c r="A10817" s="157"/>
      <c r="E10817" s="159"/>
      <c r="F10817" s="159"/>
      <c r="G10817" s="160"/>
      <c r="H10817" s="159"/>
      <c r="I10817" s="159"/>
      <c r="K10817" s="161"/>
      <c r="S10817" s="157"/>
    </row>
    <row r="10818" spans="1:19" s="158" customFormat="1" x14ac:dyDescent="0.2">
      <c r="A10818" s="157"/>
      <c r="E10818" s="159"/>
      <c r="F10818" s="159"/>
      <c r="G10818" s="160"/>
      <c r="H10818" s="159"/>
      <c r="I10818" s="159"/>
      <c r="K10818" s="161"/>
      <c r="S10818" s="157"/>
    </row>
    <row r="10819" spans="1:19" s="158" customFormat="1" x14ac:dyDescent="0.2">
      <c r="A10819" s="157"/>
      <c r="E10819" s="159"/>
      <c r="F10819" s="159"/>
      <c r="G10819" s="160"/>
      <c r="H10819" s="159"/>
      <c r="I10819" s="159"/>
      <c r="K10819" s="161"/>
      <c r="S10819" s="157"/>
    </row>
    <row r="10820" spans="1:19" s="158" customFormat="1" x14ac:dyDescent="0.2">
      <c r="A10820" s="157"/>
      <c r="E10820" s="159"/>
      <c r="F10820" s="159"/>
      <c r="G10820" s="160"/>
      <c r="H10820" s="159"/>
      <c r="I10820" s="159"/>
      <c r="K10820" s="161"/>
      <c r="S10820" s="157"/>
    </row>
    <row r="10821" spans="1:19" s="158" customFormat="1" x14ac:dyDescent="0.2">
      <c r="A10821" s="157"/>
      <c r="E10821" s="159"/>
      <c r="F10821" s="159"/>
      <c r="G10821" s="160"/>
      <c r="H10821" s="159"/>
      <c r="I10821" s="159"/>
      <c r="K10821" s="161"/>
      <c r="S10821" s="157"/>
    </row>
    <row r="10822" spans="1:19" s="158" customFormat="1" x14ac:dyDescent="0.2">
      <c r="A10822" s="157"/>
      <c r="E10822" s="159"/>
      <c r="F10822" s="159"/>
      <c r="G10822" s="160"/>
      <c r="H10822" s="159"/>
      <c r="I10822" s="159"/>
      <c r="K10822" s="161"/>
      <c r="S10822" s="157"/>
    </row>
    <row r="10823" spans="1:19" s="158" customFormat="1" x14ac:dyDescent="0.2">
      <c r="A10823" s="157"/>
      <c r="E10823" s="159"/>
      <c r="F10823" s="159"/>
      <c r="G10823" s="160"/>
      <c r="H10823" s="159"/>
      <c r="I10823" s="159"/>
      <c r="K10823" s="161"/>
      <c r="S10823" s="157"/>
    </row>
    <row r="10824" spans="1:19" s="158" customFormat="1" x14ac:dyDescent="0.2">
      <c r="A10824" s="157"/>
      <c r="E10824" s="159"/>
      <c r="F10824" s="159"/>
      <c r="G10824" s="160"/>
      <c r="H10824" s="159"/>
      <c r="I10824" s="159"/>
      <c r="K10824" s="161"/>
      <c r="S10824" s="157"/>
    </row>
    <row r="10825" spans="1:19" s="158" customFormat="1" x14ac:dyDescent="0.2">
      <c r="A10825" s="157"/>
      <c r="E10825" s="159"/>
      <c r="F10825" s="159"/>
      <c r="G10825" s="160"/>
      <c r="H10825" s="159"/>
      <c r="I10825" s="159"/>
      <c r="K10825" s="161"/>
      <c r="S10825" s="157"/>
    </row>
    <row r="10826" spans="1:19" s="158" customFormat="1" x14ac:dyDescent="0.2">
      <c r="A10826" s="157"/>
      <c r="E10826" s="159"/>
      <c r="F10826" s="159"/>
      <c r="G10826" s="160"/>
      <c r="H10826" s="159"/>
      <c r="I10826" s="159"/>
      <c r="K10826" s="161"/>
      <c r="S10826" s="157"/>
    </row>
    <row r="10827" spans="1:19" s="158" customFormat="1" x14ac:dyDescent="0.2">
      <c r="A10827" s="157"/>
      <c r="E10827" s="159"/>
      <c r="F10827" s="159"/>
      <c r="G10827" s="160"/>
      <c r="H10827" s="159"/>
      <c r="I10827" s="159"/>
      <c r="K10827" s="161"/>
      <c r="S10827" s="157"/>
    </row>
    <row r="10828" spans="1:19" s="158" customFormat="1" x14ac:dyDescent="0.2">
      <c r="A10828" s="157"/>
      <c r="E10828" s="159"/>
      <c r="F10828" s="159"/>
      <c r="G10828" s="160"/>
      <c r="H10828" s="159"/>
      <c r="I10828" s="159"/>
      <c r="K10828" s="161"/>
      <c r="S10828" s="157"/>
    </row>
    <row r="10829" spans="1:19" s="158" customFormat="1" x14ac:dyDescent="0.2">
      <c r="A10829" s="157"/>
      <c r="E10829" s="159"/>
      <c r="F10829" s="159"/>
      <c r="G10829" s="160"/>
      <c r="H10829" s="159"/>
      <c r="I10829" s="159"/>
      <c r="K10829" s="161"/>
      <c r="S10829" s="157"/>
    </row>
    <row r="10830" spans="1:19" s="158" customFormat="1" x14ac:dyDescent="0.2">
      <c r="A10830" s="157"/>
      <c r="E10830" s="159"/>
      <c r="F10830" s="159"/>
      <c r="G10830" s="160"/>
      <c r="H10830" s="159"/>
      <c r="I10830" s="159"/>
      <c r="K10830" s="161"/>
      <c r="S10830" s="157"/>
    </row>
    <row r="10831" spans="1:19" s="158" customFormat="1" x14ac:dyDescent="0.2">
      <c r="A10831" s="157"/>
      <c r="E10831" s="159"/>
      <c r="F10831" s="159"/>
      <c r="G10831" s="160"/>
      <c r="H10831" s="159"/>
      <c r="I10831" s="159"/>
      <c r="K10831" s="161"/>
      <c r="S10831" s="157"/>
    </row>
    <row r="10832" spans="1:19" s="158" customFormat="1" x14ac:dyDescent="0.2">
      <c r="A10832" s="157"/>
      <c r="E10832" s="159"/>
      <c r="F10832" s="159"/>
      <c r="G10832" s="160"/>
      <c r="H10832" s="159"/>
      <c r="I10832" s="159"/>
      <c r="K10832" s="161"/>
      <c r="S10832" s="157"/>
    </row>
    <row r="10833" spans="1:19" s="158" customFormat="1" x14ac:dyDescent="0.2">
      <c r="A10833" s="157"/>
      <c r="E10833" s="159"/>
      <c r="F10833" s="159"/>
      <c r="G10833" s="160"/>
      <c r="H10833" s="159"/>
      <c r="I10833" s="159"/>
      <c r="K10833" s="161"/>
      <c r="S10833" s="157"/>
    </row>
    <row r="10834" spans="1:19" s="158" customFormat="1" x14ac:dyDescent="0.2">
      <c r="A10834" s="157"/>
      <c r="E10834" s="159"/>
      <c r="F10834" s="159"/>
      <c r="G10834" s="160"/>
      <c r="H10834" s="159"/>
      <c r="I10834" s="159"/>
      <c r="K10834" s="161"/>
      <c r="S10834" s="157"/>
    </row>
    <row r="10835" spans="1:19" s="158" customFormat="1" x14ac:dyDescent="0.2">
      <c r="A10835" s="157"/>
      <c r="E10835" s="159"/>
      <c r="F10835" s="159"/>
      <c r="G10835" s="160"/>
      <c r="H10835" s="159"/>
      <c r="I10835" s="159"/>
      <c r="K10835" s="161"/>
      <c r="S10835" s="157"/>
    </row>
    <row r="10836" spans="1:19" s="158" customFormat="1" x14ac:dyDescent="0.2">
      <c r="A10836" s="157"/>
      <c r="E10836" s="159"/>
      <c r="F10836" s="159"/>
      <c r="G10836" s="160"/>
      <c r="H10836" s="159"/>
      <c r="I10836" s="159"/>
      <c r="K10836" s="161"/>
      <c r="S10836" s="157"/>
    </row>
    <row r="10837" spans="1:19" s="158" customFormat="1" x14ac:dyDescent="0.2">
      <c r="A10837" s="157"/>
      <c r="E10837" s="159"/>
      <c r="F10837" s="159"/>
      <c r="G10837" s="160"/>
      <c r="H10837" s="159"/>
      <c r="I10837" s="159"/>
      <c r="K10837" s="161"/>
      <c r="S10837" s="157"/>
    </row>
    <row r="10838" spans="1:19" s="158" customFormat="1" x14ac:dyDescent="0.2">
      <c r="A10838" s="157"/>
      <c r="E10838" s="159"/>
      <c r="F10838" s="159"/>
      <c r="G10838" s="160"/>
      <c r="H10838" s="159"/>
      <c r="I10838" s="159"/>
      <c r="K10838" s="161"/>
      <c r="S10838" s="157"/>
    </row>
    <row r="10839" spans="1:19" s="158" customFormat="1" x14ac:dyDescent="0.2">
      <c r="A10839" s="157"/>
      <c r="E10839" s="159"/>
      <c r="F10839" s="159"/>
      <c r="G10839" s="160"/>
      <c r="H10839" s="159"/>
      <c r="I10839" s="159"/>
      <c r="K10839" s="161"/>
      <c r="S10839" s="157"/>
    </row>
    <row r="10840" spans="1:19" s="158" customFormat="1" x14ac:dyDescent="0.2">
      <c r="A10840" s="157"/>
      <c r="E10840" s="159"/>
      <c r="F10840" s="159"/>
      <c r="G10840" s="160"/>
      <c r="H10840" s="159"/>
      <c r="I10840" s="159"/>
      <c r="K10840" s="161"/>
      <c r="S10840" s="157"/>
    </row>
    <row r="10841" spans="1:19" s="158" customFormat="1" x14ac:dyDescent="0.2">
      <c r="A10841" s="157"/>
      <c r="E10841" s="159"/>
      <c r="F10841" s="159"/>
      <c r="G10841" s="160"/>
      <c r="H10841" s="159"/>
      <c r="I10841" s="159"/>
      <c r="K10841" s="161"/>
      <c r="S10841" s="157"/>
    </row>
    <row r="10842" spans="1:19" s="158" customFormat="1" x14ac:dyDescent="0.2">
      <c r="A10842" s="157"/>
      <c r="E10842" s="159"/>
      <c r="F10842" s="159"/>
      <c r="G10842" s="160"/>
      <c r="H10842" s="159"/>
      <c r="I10842" s="159"/>
      <c r="K10842" s="161"/>
      <c r="S10842" s="157"/>
    </row>
    <row r="10843" spans="1:19" s="158" customFormat="1" x14ac:dyDescent="0.2">
      <c r="A10843" s="157"/>
      <c r="E10843" s="159"/>
      <c r="F10843" s="159"/>
      <c r="G10843" s="160"/>
      <c r="H10843" s="159"/>
      <c r="I10843" s="159"/>
      <c r="K10843" s="161"/>
      <c r="S10843" s="157"/>
    </row>
    <row r="10844" spans="1:19" s="158" customFormat="1" x14ac:dyDescent="0.2">
      <c r="A10844" s="157"/>
      <c r="E10844" s="159"/>
      <c r="F10844" s="159"/>
      <c r="G10844" s="160"/>
      <c r="H10844" s="159"/>
      <c r="I10844" s="159"/>
      <c r="K10844" s="161"/>
      <c r="S10844" s="157"/>
    </row>
    <row r="10845" spans="1:19" s="158" customFormat="1" x14ac:dyDescent="0.2">
      <c r="A10845" s="157"/>
      <c r="E10845" s="159"/>
      <c r="F10845" s="159"/>
      <c r="G10845" s="160"/>
      <c r="H10845" s="159"/>
      <c r="I10845" s="159"/>
      <c r="K10845" s="161"/>
      <c r="S10845" s="157"/>
    </row>
    <row r="10846" spans="1:19" s="158" customFormat="1" x14ac:dyDescent="0.2">
      <c r="A10846" s="157"/>
      <c r="E10846" s="159"/>
      <c r="F10846" s="159"/>
      <c r="G10846" s="160"/>
      <c r="H10846" s="159"/>
      <c r="I10846" s="159"/>
      <c r="K10846" s="161"/>
      <c r="S10846" s="157"/>
    </row>
    <row r="10847" spans="1:19" s="158" customFormat="1" x14ac:dyDescent="0.2">
      <c r="A10847" s="157"/>
      <c r="E10847" s="159"/>
      <c r="F10847" s="159"/>
      <c r="G10847" s="160"/>
      <c r="H10847" s="159"/>
      <c r="I10847" s="159"/>
      <c r="K10847" s="161"/>
      <c r="S10847" s="157"/>
    </row>
    <row r="10848" spans="1:19" s="158" customFormat="1" x14ac:dyDescent="0.2">
      <c r="A10848" s="157"/>
      <c r="E10848" s="159"/>
      <c r="F10848" s="159"/>
      <c r="G10848" s="160"/>
      <c r="H10848" s="159"/>
      <c r="I10848" s="159"/>
      <c r="K10848" s="161"/>
      <c r="S10848" s="157"/>
    </row>
    <row r="10849" spans="1:19" s="158" customFormat="1" x14ac:dyDescent="0.2">
      <c r="A10849" s="157"/>
      <c r="E10849" s="159"/>
      <c r="F10849" s="159"/>
      <c r="G10849" s="160"/>
      <c r="H10849" s="159"/>
      <c r="I10849" s="159"/>
      <c r="K10849" s="161"/>
      <c r="S10849" s="157"/>
    </row>
    <row r="10850" spans="1:19" s="158" customFormat="1" x14ac:dyDescent="0.2">
      <c r="A10850" s="157"/>
      <c r="E10850" s="159"/>
      <c r="F10850" s="159"/>
      <c r="G10850" s="160"/>
      <c r="H10850" s="159"/>
      <c r="I10850" s="159"/>
      <c r="K10850" s="161"/>
      <c r="S10850" s="157"/>
    </row>
    <row r="10851" spans="1:19" s="158" customFormat="1" x14ac:dyDescent="0.2">
      <c r="A10851" s="157"/>
      <c r="E10851" s="159"/>
      <c r="F10851" s="159"/>
      <c r="G10851" s="160"/>
      <c r="H10851" s="159"/>
      <c r="I10851" s="159"/>
      <c r="K10851" s="161"/>
      <c r="S10851" s="157"/>
    </row>
    <row r="10852" spans="1:19" s="158" customFormat="1" x14ac:dyDescent="0.2">
      <c r="A10852" s="157"/>
      <c r="E10852" s="159"/>
      <c r="F10852" s="159"/>
      <c r="G10852" s="160"/>
      <c r="H10852" s="159"/>
      <c r="I10852" s="159"/>
      <c r="K10852" s="161"/>
      <c r="S10852" s="157"/>
    </row>
    <row r="10853" spans="1:19" s="158" customFormat="1" x14ac:dyDescent="0.2">
      <c r="A10853" s="157"/>
      <c r="E10853" s="159"/>
      <c r="F10853" s="159"/>
      <c r="G10853" s="160"/>
      <c r="H10853" s="159"/>
      <c r="I10853" s="159"/>
      <c r="K10853" s="161"/>
      <c r="S10853" s="157"/>
    </row>
    <row r="10854" spans="1:19" s="158" customFormat="1" x14ac:dyDescent="0.2">
      <c r="A10854" s="157"/>
      <c r="E10854" s="159"/>
      <c r="F10854" s="159"/>
      <c r="G10854" s="160"/>
      <c r="H10854" s="159"/>
      <c r="I10854" s="159"/>
      <c r="K10854" s="161"/>
      <c r="S10854" s="157"/>
    </row>
    <row r="10855" spans="1:19" s="158" customFormat="1" x14ac:dyDescent="0.2">
      <c r="A10855" s="157"/>
      <c r="E10855" s="159"/>
      <c r="F10855" s="159"/>
      <c r="G10855" s="160"/>
      <c r="H10855" s="159"/>
      <c r="I10855" s="159"/>
      <c r="K10855" s="161"/>
      <c r="S10855" s="157"/>
    </row>
    <row r="10856" spans="1:19" s="158" customFormat="1" x14ac:dyDescent="0.2">
      <c r="A10856" s="157"/>
      <c r="E10856" s="159"/>
      <c r="F10856" s="159"/>
      <c r="G10856" s="160"/>
      <c r="H10856" s="159"/>
      <c r="I10856" s="159"/>
      <c r="K10856" s="161"/>
      <c r="S10856" s="157"/>
    </row>
    <row r="10857" spans="1:19" s="158" customFormat="1" x14ac:dyDescent="0.2">
      <c r="A10857" s="157"/>
      <c r="E10857" s="159"/>
      <c r="F10857" s="159"/>
      <c r="G10857" s="160"/>
      <c r="H10857" s="159"/>
      <c r="I10857" s="159"/>
      <c r="K10857" s="161"/>
      <c r="S10857" s="157"/>
    </row>
    <row r="10858" spans="1:19" s="158" customFormat="1" x14ac:dyDescent="0.2">
      <c r="A10858" s="157"/>
      <c r="E10858" s="159"/>
      <c r="F10858" s="159"/>
      <c r="G10858" s="160"/>
      <c r="H10858" s="159"/>
      <c r="I10858" s="159"/>
      <c r="K10858" s="161"/>
      <c r="S10858" s="157"/>
    </row>
    <row r="10859" spans="1:19" s="158" customFormat="1" x14ac:dyDescent="0.2">
      <c r="A10859" s="157"/>
      <c r="E10859" s="159"/>
      <c r="F10859" s="159"/>
      <c r="G10859" s="160"/>
      <c r="H10859" s="159"/>
      <c r="I10859" s="159"/>
      <c r="K10859" s="161"/>
      <c r="S10859" s="157"/>
    </row>
    <row r="10860" spans="1:19" s="158" customFormat="1" x14ac:dyDescent="0.2">
      <c r="A10860" s="157"/>
      <c r="E10860" s="159"/>
      <c r="F10860" s="159"/>
      <c r="G10860" s="160"/>
      <c r="H10860" s="159"/>
      <c r="I10860" s="159"/>
      <c r="K10860" s="161"/>
      <c r="S10860" s="157"/>
    </row>
    <row r="10861" spans="1:19" s="158" customFormat="1" x14ac:dyDescent="0.2">
      <c r="A10861" s="157"/>
      <c r="E10861" s="159"/>
      <c r="F10861" s="159"/>
      <c r="G10861" s="160"/>
      <c r="H10861" s="159"/>
      <c r="I10861" s="159"/>
      <c r="K10861" s="161"/>
      <c r="S10861" s="157"/>
    </row>
    <row r="10862" spans="1:19" s="158" customFormat="1" x14ac:dyDescent="0.2">
      <c r="A10862" s="157"/>
      <c r="E10862" s="159"/>
      <c r="F10862" s="159"/>
      <c r="G10862" s="160"/>
      <c r="H10862" s="159"/>
      <c r="I10862" s="159"/>
      <c r="K10862" s="161"/>
      <c r="S10862" s="157"/>
    </row>
    <row r="10863" spans="1:19" s="158" customFormat="1" x14ac:dyDescent="0.2">
      <c r="A10863" s="157"/>
      <c r="E10863" s="159"/>
      <c r="F10863" s="159"/>
      <c r="G10863" s="160"/>
      <c r="H10863" s="159"/>
      <c r="I10863" s="159"/>
      <c r="K10863" s="161"/>
      <c r="S10863" s="157"/>
    </row>
    <row r="10864" spans="1:19" s="158" customFormat="1" x14ac:dyDescent="0.2">
      <c r="A10864" s="157"/>
      <c r="E10864" s="159"/>
      <c r="F10864" s="159"/>
      <c r="G10864" s="160"/>
      <c r="H10864" s="159"/>
      <c r="I10864" s="159"/>
      <c r="K10864" s="161"/>
      <c r="S10864" s="157"/>
    </row>
    <row r="10865" spans="1:19" s="158" customFormat="1" x14ac:dyDescent="0.2">
      <c r="A10865" s="157"/>
      <c r="E10865" s="159"/>
      <c r="F10865" s="159"/>
      <c r="G10865" s="160"/>
      <c r="H10865" s="159"/>
      <c r="I10865" s="159"/>
      <c r="K10865" s="161"/>
      <c r="S10865" s="157"/>
    </row>
    <row r="10866" spans="1:19" s="158" customFormat="1" x14ac:dyDescent="0.2">
      <c r="A10866" s="157"/>
      <c r="E10866" s="159"/>
      <c r="F10866" s="159"/>
      <c r="G10866" s="160"/>
      <c r="H10866" s="159"/>
      <c r="I10866" s="159"/>
      <c r="K10866" s="161"/>
      <c r="S10866" s="157"/>
    </row>
    <row r="10867" spans="1:19" s="158" customFormat="1" x14ac:dyDescent="0.2">
      <c r="A10867" s="157"/>
      <c r="E10867" s="159"/>
      <c r="F10867" s="159"/>
      <c r="G10867" s="160"/>
      <c r="H10867" s="159"/>
      <c r="I10867" s="159"/>
      <c r="K10867" s="161"/>
      <c r="S10867" s="157"/>
    </row>
    <row r="10868" spans="1:19" s="158" customFormat="1" x14ac:dyDescent="0.2">
      <c r="A10868" s="157"/>
      <c r="E10868" s="159"/>
      <c r="F10868" s="159"/>
      <c r="G10868" s="160"/>
      <c r="H10868" s="159"/>
      <c r="I10868" s="159"/>
      <c r="K10868" s="161"/>
      <c r="S10868" s="157"/>
    </row>
    <row r="10869" spans="1:19" s="158" customFormat="1" x14ac:dyDescent="0.2">
      <c r="A10869" s="157"/>
      <c r="E10869" s="159"/>
      <c r="F10869" s="159"/>
      <c r="G10869" s="160"/>
      <c r="H10869" s="159"/>
      <c r="I10869" s="159"/>
      <c r="K10869" s="161"/>
      <c r="S10869" s="157"/>
    </row>
    <row r="10870" spans="1:19" s="158" customFormat="1" x14ac:dyDescent="0.2">
      <c r="A10870" s="157"/>
      <c r="E10870" s="159"/>
      <c r="F10870" s="159"/>
      <c r="G10870" s="160"/>
      <c r="H10870" s="159"/>
      <c r="I10870" s="159"/>
      <c r="K10870" s="161"/>
      <c r="S10870" s="157"/>
    </row>
    <row r="10871" spans="1:19" s="158" customFormat="1" x14ac:dyDescent="0.2">
      <c r="A10871" s="157"/>
      <c r="E10871" s="159"/>
      <c r="F10871" s="159"/>
      <c r="G10871" s="160"/>
      <c r="H10871" s="159"/>
      <c r="I10871" s="159"/>
      <c r="K10871" s="161"/>
      <c r="S10871" s="157"/>
    </row>
    <row r="10872" spans="1:19" s="158" customFormat="1" x14ac:dyDescent="0.2">
      <c r="A10872" s="157"/>
      <c r="E10872" s="159"/>
      <c r="F10872" s="159"/>
      <c r="G10872" s="160"/>
      <c r="H10872" s="159"/>
      <c r="I10872" s="159"/>
      <c r="K10872" s="161"/>
      <c r="S10872" s="157"/>
    </row>
    <row r="10873" spans="1:19" s="158" customFormat="1" x14ac:dyDescent="0.2">
      <c r="A10873" s="157"/>
      <c r="E10873" s="159"/>
      <c r="F10873" s="159"/>
      <c r="G10873" s="160"/>
      <c r="H10873" s="159"/>
      <c r="I10873" s="159"/>
      <c r="K10873" s="161"/>
      <c r="S10873" s="157"/>
    </row>
    <row r="10874" spans="1:19" s="158" customFormat="1" x14ac:dyDescent="0.2">
      <c r="A10874" s="157"/>
      <c r="E10874" s="159"/>
      <c r="F10874" s="159"/>
      <c r="G10874" s="160"/>
      <c r="H10874" s="159"/>
      <c r="I10874" s="159"/>
      <c r="K10874" s="161"/>
      <c r="S10874" s="157"/>
    </row>
    <row r="10875" spans="1:19" s="158" customFormat="1" x14ac:dyDescent="0.2">
      <c r="A10875" s="157"/>
      <c r="E10875" s="159"/>
      <c r="F10875" s="159"/>
      <c r="G10875" s="160"/>
      <c r="H10875" s="159"/>
      <c r="I10875" s="159"/>
      <c r="K10875" s="161"/>
      <c r="S10875" s="157"/>
    </row>
    <row r="10876" spans="1:19" s="158" customFormat="1" x14ac:dyDescent="0.2">
      <c r="A10876" s="157"/>
      <c r="E10876" s="159"/>
      <c r="F10876" s="159"/>
      <c r="G10876" s="160"/>
      <c r="H10876" s="159"/>
      <c r="I10876" s="159"/>
      <c r="K10876" s="161"/>
      <c r="S10876" s="157"/>
    </row>
    <row r="10877" spans="1:19" s="158" customFormat="1" x14ac:dyDescent="0.2">
      <c r="A10877" s="157"/>
      <c r="E10877" s="159"/>
      <c r="F10877" s="159"/>
      <c r="G10877" s="160"/>
      <c r="H10877" s="159"/>
      <c r="I10877" s="159"/>
      <c r="K10877" s="161"/>
      <c r="S10877" s="157"/>
    </row>
    <row r="10878" spans="1:19" s="158" customFormat="1" x14ac:dyDescent="0.2">
      <c r="A10878" s="157"/>
      <c r="E10878" s="159"/>
      <c r="F10878" s="159"/>
      <c r="G10878" s="160"/>
      <c r="H10878" s="159"/>
      <c r="I10878" s="159"/>
      <c r="K10878" s="161"/>
      <c r="S10878" s="157"/>
    </row>
    <row r="10879" spans="1:19" s="158" customFormat="1" x14ac:dyDescent="0.2">
      <c r="A10879" s="157"/>
      <c r="E10879" s="159"/>
      <c r="F10879" s="159"/>
      <c r="G10879" s="160"/>
      <c r="H10879" s="159"/>
      <c r="I10879" s="159"/>
      <c r="K10879" s="161"/>
      <c r="S10879" s="157"/>
    </row>
    <row r="10880" spans="1:19" s="158" customFormat="1" x14ac:dyDescent="0.2">
      <c r="A10880" s="157"/>
      <c r="E10880" s="159"/>
      <c r="F10880" s="159"/>
      <c r="G10880" s="160"/>
      <c r="H10880" s="159"/>
      <c r="I10880" s="159"/>
      <c r="K10880" s="161"/>
      <c r="S10880" s="157"/>
    </row>
    <row r="10881" spans="1:19" s="158" customFormat="1" x14ac:dyDescent="0.2">
      <c r="A10881" s="157"/>
      <c r="E10881" s="159"/>
      <c r="F10881" s="159"/>
      <c r="G10881" s="160"/>
      <c r="H10881" s="159"/>
      <c r="I10881" s="159"/>
      <c r="K10881" s="161"/>
      <c r="S10881" s="157"/>
    </row>
    <row r="10882" spans="1:19" s="158" customFormat="1" x14ac:dyDescent="0.2">
      <c r="A10882" s="157"/>
      <c r="E10882" s="159"/>
      <c r="F10882" s="159"/>
      <c r="G10882" s="160"/>
      <c r="H10882" s="159"/>
      <c r="I10882" s="159"/>
      <c r="K10882" s="161"/>
      <c r="S10882" s="157"/>
    </row>
    <row r="10883" spans="1:19" s="158" customFormat="1" x14ac:dyDescent="0.2">
      <c r="A10883" s="157"/>
      <c r="E10883" s="159"/>
      <c r="F10883" s="159"/>
      <c r="G10883" s="160"/>
      <c r="H10883" s="159"/>
      <c r="I10883" s="159"/>
      <c r="K10883" s="161"/>
      <c r="S10883" s="157"/>
    </row>
    <row r="10884" spans="1:19" s="158" customFormat="1" x14ac:dyDescent="0.2">
      <c r="A10884" s="157"/>
      <c r="E10884" s="159"/>
      <c r="F10884" s="159"/>
      <c r="G10884" s="160"/>
      <c r="H10884" s="159"/>
      <c r="I10884" s="159"/>
      <c r="K10884" s="161"/>
      <c r="S10884" s="157"/>
    </row>
    <row r="10885" spans="1:19" s="158" customFormat="1" x14ac:dyDescent="0.2">
      <c r="A10885" s="157"/>
      <c r="E10885" s="159"/>
      <c r="F10885" s="159"/>
      <c r="G10885" s="160"/>
      <c r="H10885" s="159"/>
      <c r="I10885" s="159"/>
      <c r="K10885" s="161"/>
      <c r="S10885" s="157"/>
    </row>
    <row r="10886" spans="1:19" s="158" customFormat="1" x14ac:dyDescent="0.2">
      <c r="A10886" s="157"/>
      <c r="E10886" s="159"/>
      <c r="F10886" s="159"/>
      <c r="G10886" s="160"/>
      <c r="H10886" s="159"/>
      <c r="I10886" s="159"/>
      <c r="K10886" s="161"/>
      <c r="S10886" s="157"/>
    </row>
    <row r="10887" spans="1:19" s="158" customFormat="1" x14ac:dyDescent="0.2">
      <c r="A10887" s="157"/>
      <c r="E10887" s="159"/>
      <c r="F10887" s="159"/>
      <c r="G10887" s="160"/>
      <c r="H10887" s="159"/>
      <c r="I10887" s="159"/>
      <c r="K10887" s="161"/>
      <c r="S10887" s="157"/>
    </row>
    <row r="10888" spans="1:19" s="158" customFormat="1" x14ac:dyDescent="0.2">
      <c r="A10888" s="157"/>
      <c r="E10888" s="159"/>
      <c r="F10888" s="159"/>
      <c r="G10888" s="160"/>
      <c r="H10888" s="159"/>
      <c r="I10888" s="159"/>
      <c r="K10888" s="161"/>
      <c r="S10888" s="157"/>
    </row>
    <row r="10889" spans="1:19" s="158" customFormat="1" x14ac:dyDescent="0.2">
      <c r="A10889" s="157"/>
      <c r="E10889" s="159"/>
      <c r="F10889" s="159"/>
      <c r="G10889" s="160"/>
      <c r="H10889" s="159"/>
      <c r="I10889" s="159"/>
      <c r="K10889" s="161"/>
      <c r="S10889" s="157"/>
    </row>
    <row r="10890" spans="1:19" s="158" customFormat="1" x14ac:dyDescent="0.2">
      <c r="A10890" s="157"/>
      <c r="E10890" s="159"/>
      <c r="F10890" s="159"/>
      <c r="G10890" s="160"/>
      <c r="H10890" s="159"/>
      <c r="I10890" s="159"/>
      <c r="K10890" s="161"/>
      <c r="S10890" s="157"/>
    </row>
    <row r="10891" spans="1:19" s="158" customFormat="1" x14ac:dyDescent="0.2">
      <c r="A10891" s="157"/>
      <c r="E10891" s="159"/>
      <c r="F10891" s="159"/>
      <c r="G10891" s="160"/>
      <c r="H10891" s="159"/>
      <c r="I10891" s="159"/>
      <c r="K10891" s="161"/>
      <c r="S10891" s="157"/>
    </row>
    <row r="10892" spans="1:19" s="158" customFormat="1" x14ac:dyDescent="0.2">
      <c r="A10892" s="157"/>
      <c r="E10892" s="159"/>
      <c r="F10892" s="159"/>
      <c r="G10892" s="160"/>
      <c r="H10892" s="159"/>
      <c r="I10892" s="159"/>
      <c r="K10892" s="161"/>
      <c r="S10892" s="157"/>
    </row>
    <row r="10893" spans="1:19" s="158" customFormat="1" x14ac:dyDescent="0.2">
      <c r="A10893" s="157"/>
      <c r="E10893" s="159"/>
      <c r="F10893" s="159"/>
      <c r="G10893" s="160"/>
      <c r="H10893" s="159"/>
      <c r="I10893" s="159"/>
      <c r="K10893" s="161"/>
      <c r="S10893" s="157"/>
    </row>
    <row r="10894" spans="1:19" s="158" customFormat="1" x14ac:dyDescent="0.2">
      <c r="A10894" s="157"/>
      <c r="E10894" s="159"/>
      <c r="F10894" s="159"/>
      <c r="G10894" s="160"/>
      <c r="H10894" s="159"/>
      <c r="I10894" s="159"/>
      <c r="K10894" s="161"/>
      <c r="S10894" s="157"/>
    </row>
    <row r="10895" spans="1:19" s="158" customFormat="1" x14ac:dyDescent="0.2">
      <c r="A10895" s="157"/>
      <c r="E10895" s="159"/>
      <c r="F10895" s="159"/>
      <c r="G10895" s="160"/>
      <c r="H10895" s="159"/>
      <c r="I10895" s="159"/>
      <c r="K10895" s="161"/>
      <c r="S10895" s="157"/>
    </row>
    <row r="10896" spans="1:19" s="158" customFormat="1" x14ac:dyDescent="0.2">
      <c r="A10896" s="157"/>
      <c r="E10896" s="159"/>
      <c r="F10896" s="159"/>
      <c r="G10896" s="160"/>
      <c r="H10896" s="159"/>
      <c r="I10896" s="159"/>
      <c r="K10896" s="161"/>
      <c r="S10896" s="157"/>
    </row>
    <row r="10897" spans="1:19" s="158" customFormat="1" x14ac:dyDescent="0.2">
      <c r="A10897" s="157"/>
      <c r="E10897" s="159"/>
      <c r="F10897" s="159"/>
      <c r="G10897" s="160"/>
      <c r="H10897" s="159"/>
      <c r="I10897" s="159"/>
      <c r="K10897" s="161"/>
      <c r="S10897" s="157"/>
    </row>
    <row r="10898" spans="1:19" s="158" customFormat="1" x14ac:dyDescent="0.2">
      <c r="A10898" s="157"/>
      <c r="E10898" s="159"/>
      <c r="F10898" s="159"/>
      <c r="G10898" s="160"/>
      <c r="H10898" s="159"/>
      <c r="I10898" s="159"/>
      <c r="K10898" s="161"/>
      <c r="S10898" s="157"/>
    </row>
    <row r="10899" spans="1:19" s="158" customFormat="1" x14ac:dyDescent="0.2">
      <c r="A10899" s="157"/>
      <c r="E10899" s="159"/>
      <c r="F10899" s="159"/>
      <c r="G10899" s="160"/>
      <c r="H10899" s="159"/>
      <c r="I10899" s="159"/>
      <c r="K10899" s="161"/>
      <c r="S10899" s="157"/>
    </row>
    <row r="10900" spans="1:19" s="158" customFormat="1" x14ac:dyDescent="0.2">
      <c r="A10900" s="157"/>
      <c r="E10900" s="159"/>
      <c r="F10900" s="159"/>
      <c r="G10900" s="160"/>
      <c r="H10900" s="159"/>
      <c r="I10900" s="159"/>
      <c r="K10900" s="161"/>
      <c r="S10900" s="157"/>
    </row>
    <row r="10901" spans="1:19" s="158" customFormat="1" x14ac:dyDescent="0.2">
      <c r="A10901" s="157"/>
      <c r="E10901" s="159"/>
      <c r="F10901" s="159"/>
      <c r="G10901" s="160"/>
      <c r="H10901" s="159"/>
      <c r="I10901" s="159"/>
      <c r="K10901" s="161"/>
      <c r="S10901" s="157"/>
    </row>
    <row r="10902" spans="1:19" s="158" customFormat="1" x14ac:dyDescent="0.2">
      <c r="A10902" s="157"/>
      <c r="E10902" s="159"/>
      <c r="F10902" s="159"/>
      <c r="G10902" s="160"/>
      <c r="H10902" s="159"/>
      <c r="I10902" s="159"/>
      <c r="K10902" s="161"/>
      <c r="S10902" s="157"/>
    </row>
    <row r="10903" spans="1:19" s="158" customFormat="1" x14ac:dyDescent="0.2">
      <c r="A10903" s="157"/>
      <c r="E10903" s="159"/>
      <c r="F10903" s="159"/>
      <c r="G10903" s="160"/>
      <c r="H10903" s="159"/>
      <c r="I10903" s="159"/>
      <c r="K10903" s="161"/>
      <c r="S10903" s="157"/>
    </row>
    <row r="10904" spans="1:19" s="158" customFormat="1" x14ac:dyDescent="0.2">
      <c r="A10904" s="157"/>
      <c r="E10904" s="159"/>
      <c r="F10904" s="159"/>
      <c r="G10904" s="160"/>
      <c r="H10904" s="159"/>
      <c r="I10904" s="159"/>
      <c r="K10904" s="161"/>
      <c r="S10904" s="157"/>
    </row>
    <row r="10905" spans="1:19" s="158" customFormat="1" x14ac:dyDescent="0.2">
      <c r="A10905" s="157"/>
      <c r="E10905" s="159"/>
      <c r="F10905" s="159"/>
      <c r="G10905" s="160"/>
      <c r="H10905" s="159"/>
      <c r="I10905" s="159"/>
      <c r="K10905" s="161"/>
      <c r="S10905" s="157"/>
    </row>
    <row r="10906" spans="1:19" s="158" customFormat="1" x14ac:dyDescent="0.2">
      <c r="A10906" s="157"/>
      <c r="E10906" s="159"/>
      <c r="F10906" s="159"/>
      <c r="G10906" s="160"/>
      <c r="H10906" s="159"/>
      <c r="I10906" s="159"/>
      <c r="K10906" s="161"/>
      <c r="S10906" s="157"/>
    </row>
    <row r="10907" spans="1:19" s="158" customFormat="1" x14ac:dyDescent="0.2">
      <c r="A10907" s="157"/>
      <c r="E10907" s="159"/>
      <c r="F10907" s="159"/>
      <c r="G10907" s="160"/>
      <c r="H10907" s="159"/>
      <c r="I10907" s="159"/>
      <c r="K10907" s="161"/>
      <c r="S10907" s="157"/>
    </row>
    <row r="10908" spans="1:19" s="158" customFormat="1" x14ac:dyDescent="0.2">
      <c r="A10908" s="157"/>
      <c r="E10908" s="159"/>
      <c r="F10908" s="159"/>
      <c r="G10908" s="160"/>
      <c r="H10908" s="159"/>
      <c r="I10908" s="159"/>
      <c r="K10908" s="161"/>
      <c r="S10908" s="157"/>
    </row>
    <row r="10909" spans="1:19" s="158" customFormat="1" x14ac:dyDescent="0.2">
      <c r="A10909" s="157"/>
      <c r="E10909" s="159"/>
      <c r="F10909" s="159"/>
      <c r="G10909" s="160"/>
      <c r="H10909" s="159"/>
      <c r="I10909" s="159"/>
      <c r="K10909" s="161"/>
      <c r="S10909" s="157"/>
    </row>
    <row r="10910" spans="1:19" s="158" customFormat="1" x14ac:dyDescent="0.2">
      <c r="A10910" s="157"/>
      <c r="E10910" s="159"/>
      <c r="F10910" s="159"/>
      <c r="G10910" s="160"/>
      <c r="H10910" s="159"/>
      <c r="I10910" s="159"/>
      <c r="K10910" s="161"/>
      <c r="S10910" s="157"/>
    </row>
    <row r="10911" spans="1:19" s="158" customFormat="1" x14ac:dyDescent="0.2">
      <c r="A10911" s="157"/>
      <c r="E10911" s="159"/>
      <c r="F10911" s="159"/>
      <c r="G10911" s="160"/>
      <c r="H10911" s="159"/>
      <c r="I10911" s="159"/>
      <c r="K10911" s="161"/>
      <c r="S10911" s="157"/>
    </row>
    <row r="10912" spans="1:19" s="158" customFormat="1" x14ac:dyDescent="0.2">
      <c r="A10912" s="157"/>
      <c r="E10912" s="159"/>
      <c r="F10912" s="159"/>
      <c r="G10912" s="160"/>
      <c r="H10912" s="159"/>
      <c r="I10912" s="159"/>
      <c r="K10912" s="161"/>
      <c r="S10912" s="157"/>
    </row>
    <row r="10913" spans="1:19" s="158" customFormat="1" x14ac:dyDescent="0.2">
      <c r="A10913" s="157"/>
      <c r="E10913" s="159"/>
      <c r="F10913" s="159"/>
      <c r="G10913" s="160"/>
      <c r="H10913" s="159"/>
      <c r="I10913" s="159"/>
      <c r="K10913" s="161"/>
      <c r="S10913" s="157"/>
    </row>
    <row r="10914" spans="1:19" s="158" customFormat="1" x14ac:dyDescent="0.2">
      <c r="A10914" s="157"/>
      <c r="E10914" s="159"/>
      <c r="F10914" s="159"/>
      <c r="G10914" s="160"/>
      <c r="H10914" s="159"/>
      <c r="I10914" s="159"/>
      <c r="K10914" s="161"/>
      <c r="S10914" s="157"/>
    </row>
    <row r="10915" spans="1:19" s="158" customFormat="1" x14ac:dyDescent="0.2">
      <c r="A10915" s="157"/>
      <c r="E10915" s="159"/>
      <c r="F10915" s="159"/>
      <c r="G10915" s="160"/>
      <c r="H10915" s="159"/>
      <c r="I10915" s="159"/>
      <c r="K10915" s="161"/>
      <c r="S10915" s="157"/>
    </row>
    <row r="10916" spans="1:19" s="158" customFormat="1" x14ac:dyDescent="0.2">
      <c r="A10916" s="157"/>
      <c r="E10916" s="159"/>
      <c r="F10916" s="159"/>
      <c r="G10916" s="160"/>
      <c r="H10916" s="159"/>
      <c r="I10916" s="159"/>
      <c r="K10916" s="161"/>
      <c r="S10916" s="157"/>
    </row>
    <row r="10917" spans="1:19" s="158" customFormat="1" x14ac:dyDescent="0.2">
      <c r="A10917" s="157"/>
      <c r="E10917" s="159"/>
      <c r="F10917" s="159"/>
      <c r="G10917" s="160"/>
      <c r="H10917" s="159"/>
      <c r="I10917" s="159"/>
      <c r="K10917" s="161"/>
      <c r="S10917" s="157"/>
    </row>
    <row r="10918" spans="1:19" s="158" customFormat="1" x14ac:dyDescent="0.2">
      <c r="A10918" s="157"/>
      <c r="E10918" s="159"/>
      <c r="F10918" s="159"/>
      <c r="G10918" s="160"/>
      <c r="H10918" s="159"/>
      <c r="I10918" s="159"/>
      <c r="K10918" s="161"/>
      <c r="S10918" s="157"/>
    </row>
    <row r="10919" spans="1:19" s="158" customFormat="1" x14ac:dyDescent="0.2">
      <c r="A10919" s="157"/>
      <c r="E10919" s="159"/>
      <c r="F10919" s="159"/>
      <c r="G10919" s="160"/>
      <c r="H10919" s="159"/>
      <c r="I10919" s="159"/>
      <c r="K10919" s="161"/>
      <c r="S10919" s="157"/>
    </row>
    <row r="10920" spans="1:19" s="158" customFormat="1" x14ac:dyDescent="0.2">
      <c r="A10920" s="157"/>
      <c r="E10920" s="159"/>
      <c r="F10920" s="159"/>
      <c r="G10920" s="160"/>
      <c r="H10920" s="159"/>
      <c r="I10920" s="159"/>
      <c r="K10920" s="161"/>
      <c r="S10920" s="157"/>
    </row>
    <row r="10921" spans="1:19" s="158" customFormat="1" x14ac:dyDescent="0.2">
      <c r="A10921" s="157"/>
      <c r="E10921" s="159"/>
      <c r="F10921" s="159"/>
      <c r="G10921" s="160"/>
      <c r="H10921" s="159"/>
      <c r="I10921" s="159"/>
      <c r="K10921" s="161"/>
      <c r="S10921" s="157"/>
    </row>
    <row r="10922" spans="1:19" s="158" customFormat="1" x14ac:dyDescent="0.2">
      <c r="A10922" s="157"/>
      <c r="E10922" s="159"/>
      <c r="F10922" s="159"/>
      <c r="G10922" s="160"/>
      <c r="H10922" s="159"/>
      <c r="I10922" s="159"/>
      <c r="K10922" s="161"/>
      <c r="S10922" s="157"/>
    </row>
    <row r="10923" spans="1:19" s="158" customFormat="1" x14ac:dyDescent="0.2">
      <c r="A10923" s="157"/>
      <c r="E10923" s="159"/>
      <c r="F10923" s="159"/>
      <c r="G10923" s="160"/>
      <c r="H10923" s="159"/>
      <c r="I10923" s="159"/>
      <c r="K10923" s="161"/>
      <c r="S10923" s="157"/>
    </row>
    <row r="10924" spans="1:19" s="158" customFormat="1" x14ac:dyDescent="0.2">
      <c r="A10924" s="157"/>
      <c r="E10924" s="159"/>
      <c r="F10924" s="159"/>
      <c r="G10924" s="160"/>
      <c r="H10924" s="159"/>
      <c r="I10924" s="159"/>
      <c r="K10924" s="161"/>
      <c r="S10924" s="157"/>
    </row>
    <row r="10925" spans="1:19" s="158" customFormat="1" x14ac:dyDescent="0.2">
      <c r="A10925" s="157"/>
      <c r="E10925" s="159"/>
      <c r="F10925" s="159"/>
      <c r="G10925" s="160"/>
      <c r="H10925" s="159"/>
      <c r="I10925" s="159"/>
      <c r="K10925" s="161"/>
      <c r="S10925" s="157"/>
    </row>
    <row r="10926" spans="1:19" s="158" customFormat="1" x14ac:dyDescent="0.2">
      <c r="A10926" s="157"/>
      <c r="E10926" s="159"/>
      <c r="F10926" s="159"/>
      <c r="G10926" s="160"/>
      <c r="H10926" s="159"/>
      <c r="I10926" s="159"/>
      <c r="K10926" s="161"/>
      <c r="S10926" s="157"/>
    </row>
    <row r="10927" spans="1:19" s="158" customFormat="1" x14ac:dyDescent="0.2">
      <c r="A10927" s="157"/>
      <c r="E10927" s="159"/>
      <c r="F10927" s="159"/>
      <c r="G10927" s="160"/>
      <c r="H10927" s="159"/>
      <c r="I10927" s="159"/>
      <c r="K10927" s="161"/>
      <c r="S10927" s="157"/>
    </row>
    <row r="10928" spans="1:19" s="158" customFormat="1" x14ac:dyDescent="0.2">
      <c r="A10928" s="157"/>
      <c r="E10928" s="159"/>
      <c r="F10928" s="159"/>
      <c r="G10928" s="160"/>
      <c r="H10928" s="159"/>
      <c r="I10928" s="159"/>
      <c r="K10928" s="161"/>
      <c r="S10928" s="157"/>
    </row>
    <row r="10929" spans="1:19" s="158" customFormat="1" x14ac:dyDescent="0.2">
      <c r="A10929" s="157"/>
      <c r="E10929" s="159"/>
      <c r="F10929" s="159"/>
      <c r="G10929" s="160"/>
      <c r="H10929" s="159"/>
      <c r="I10929" s="159"/>
      <c r="K10929" s="161"/>
      <c r="S10929" s="157"/>
    </row>
    <row r="10930" spans="1:19" s="158" customFormat="1" x14ac:dyDescent="0.2">
      <c r="A10930" s="157"/>
      <c r="E10930" s="159"/>
      <c r="F10930" s="159"/>
      <c r="G10930" s="160"/>
      <c r="H10930" s="159"/>
      <c r="I10930" s="159"/>
      <c r="K10930" s="161"/>
      <c r="S10930" s="157"/>
    </row>
    <row r="10931" spans="1:19" s="158" customFormat="1" x14ac:dyDescent="0.2">
      <c r="A10931" s="157"/>
      <c r="E10931" s="159"/>
      <c r="F10931" s="159"/>
      <c r="G10931" s="160"/>
      <c r="H10931" s="159"/>
      <c r="I10931" s="159"/>
      <c r="K10931" s="161"/>
      <c r="S10931" s="157"/>
    </row>
    <row r="10932" spans="1:19" s="158" customFormat="1" x14ac:dyDescent="0.2">
      <c r="A10932" s="157"/>
      <c r="E10932" s="159"/>
      <c r="F10932" s="159"/>
      <c r="G10932" s="160"/>
      <c r="H10932" s="159"/>
      <c r="I10932" s="159"/>
      <c r="K10932" s="161"/>
      <c r="S10932" s="157"/>
    </row>
    <row r="10933" spans="1:19" s="158" customFormat="1" x14ac:dyDescent="0.2">
      <c r="A10933" s="157"/>
      <c r="E10933" s="159"/>
      <c r="F10933" s="159"/>
      <c r="G10933" s="160"/>
      <c r="H10933" s="159"/>
      <c r="I10933" s="159"/>
      <c r="K10933" s="161"/>
      <c r="S10933" s="157"/>
    </row>
    <row r="10934" spans="1:19" s="158" customFormat="1" x14ac:dyDescent="0.2">
      <c r="A10934" s="157"/>
      <c r="E10934" s="159"/>
      <c r="F10934" s="159"/>
      <c r="G10934" s="160"/>
      <c r="H10934" s="159"/>
      <c r="I10934" s="159"/>
      <c r="K10934" s="161"/>
      <c r="S10934" s="157"/>
    </row>
    <row r="10935" spans="1:19" s="158" customFormat="1" x14ac:dyDescent="0.2">
      <c r="A10935" s="157"/>
      <c r="E10935" s="159"/>
      <c r="F10935" s="159"/>
      <c r="G10935" s="160"/>
      <c r="H10935" s="159"/>
      <c r="I10935" s="159"/>
      <c r="K10935" s="161"/>
      <c r="S10935" s="157"/>
    </row>
    <row r="10936" spans="1:19" s="158" customFormat="1" x14ac:dyDescent="0.2">
      <c r="A10936" s="157"/>
      <c r="E10936" s="159"/>
      <c r="F10936" s="159"/>
      <c r="G10936" s="160"/>
      <c r="H10936" s="159"/>
      <c r="I10936" s="159"/>
      <c r="K10936" s="161"/>
      <c r="S10936" s="157"/>
    </row>
    <row r="10937" spans="1:19" s="158" customFormat="1" x14ac:dyDescent="0.2">
      <c r="A10937" s="157"/>
      <c r="E10937" s="159"/>
      <c r="F10937" s="159"/>
      <c r="G10937" s="160"/>
      <c r="H10937" s="159"/>
      <c r="I10937" s="159"/>
      <c r="K10937" s="161"/>
      <c r="S10937" s="157"/>
    </row>
    <row r="10938" spans="1:19" s="158" customFormat="1" x14ac:dyDescent="0.2">
      <c r="A10938" s="157"/>
      <c r="E10938" s="159"/>
      <c r="F10938" s="159"/>
      <c r="G10938" s="160"/>
      <c r="H10938" s="159"/>
      <c r="I10938" s="159"/>
      <c r="K10938" s="161"/>
      <c r="S10938" s="157"/>
    </row>
    <row r="10939" spans="1:19" s="158" customFormat="1" x14ac:dyDescent="0.2">
      <c r="A10939" s="157"/>
      <c r="E10939" s="159"/>
      <c r="F10939" s="159"/>
      <c r="G10939" s="160"/>
      <c r="H10939" s="159"/>
      <c r="I10939" s="159"/>
      <c r="K10939" s="161"/>
      <c r="S10939" s="157"/>
    </row>
    <row r="10940" spans="1:19" s="158" customFormat="1" x14ac:dyDescent="0.2">
      <c r="A10940" s="157"/>
      <c r="E10940" s="159"/>
      <c r="F10940" s="159"/>
      <c r="G10940" s="160"/>
      <c r="H10940" s="159"/>
      <c r="I10940" s="159"/>
      <c r="K10940" s="161"/>
      <c r="S10940" s="157"/>
    </row>
    <row r="10941" spans="1:19" s="158" customFormat="1" x14ac:dyDescent="0.2">
      <c r="A10941" s="157"/>
      <c r="E10941" s="159"/>
      <c r="F10941" s="159"/>
      <c r="G10941" s="160"/>
      <c r="H10941" s="159"/>
      <c r="I10941" s="159"/>
      <c r="K10941" s="161"/>
      <c r="S10941" s="157"/>
    </row>
    <row r="10942" spans="1:19" s="158" customFormat="1" x14ac:dyDescent="0.2">
      <c r="A10942" s="157"/>
      <c r="E10942" s="159"/>
      <c r="F10942" s="159"/>
      <c r="G10942" s="160"/>
      <c r="H10942" s="159"/>
      <c r="I10942" s="159"/>
      <c r="K10942" s="161"/>
      <c r="S10942" s="157"/>
    </row>
    <row r="10943" spans="1:19" s="158" customFormat="1" x14ac:dyDescent="0.2">
      <c r="A10943" s="157"/>
      <c r="E10943" s="159"/>
      <c r="F10943" s="159"/>
      <c r="G10943" s="160"/>
      <c r="H10943" s="159"/>
      <c r="I10943" s="159"/>
      <c r="K10943" s="161"/>
      <c r="S10943" s="157"/>
    </row>
    <row r="10944" spans="1:19" s="158" customFormat="1" x14ac:dyDescent="0.2">
      <c r="A10944" s="157"/>
      <c r="E10944" s="159"/>
      <c r="F10944" s="159"/>
      <c r="G10944" s="160"/>
      <c r="H10944" s="159"/>
      <c r="I10944" s="159"/>
      <c r="K10944" s="161"/>
      <c r="S10944" s="157"/>
    </row>
    <row r="10945" spans="1:19" s="158" customFormat="1" x14ac:dyDescent="0.2">
      <c r="A10945" s="157"/>
      <c r="E10945" s="159"/>
      <c r="F10945" s="159"/>
      <c r="G10945" s="160"/>
      <c r="H10945" s="159"/>
      <c r="I10945" s="159"/>
      <c r="K10945" s="161"/>
      <c r="S10945" s="157"/>
    </row>
    <row r="10946" spans="1:19" s="158" customFormat="1" x14ac:dyDescent="0.2">
      <c r="A10946" s="157"/>
      <c r="E10946" s="159"/>
      <c r="F10946" s="159"/>
      <c r="G10946" s="160"/>
      <c r="H10946" s="159"/>
      <c r="I10946" s="159"/>
      <c r="K10946" s="161"/>
      <c r="S10946" s="157"/>
    </row>
    <row r="10947" spans="1:19" s="158" customFormat="1" x14ac:dyDescent="0.2">
      <c r="A10947" s="157"/>
      <c r="E10947" s="159"/>
      <c r="F10947" s="159"/>
      <c r="G10947" s="160"/>
      <c r="H10947" s="159"/>
      <c r="I10947" s="159"/>
      <c r="K10947" s="161"/>
      <c r="S10947" s="157"/>
    </row>
    <row r="10948" spans="1:19" s="158" customFormat="1" x14ac:dyDescent="0.2">
      <c r="A10948" s="157"/>
      <c r="E10948" s="159"/>
      <c r="F10948" s="159"/>
      <c r="G10948" s="160"/>
      <c r="H10948" s="159"/>
      <c r="I10948" s="159"/>
      <c r="K10948" s="161"/>
      <c r="S10948" s="157"/>
    </row>
    <row r="10949" spans="1:19" s="158" customFormat="1" x14ac:dyDescent="0.2">
      <c r="A10949" s="157"/>
      <c r="E10949" s="159"/>
      <c r="F10949" s="159"/>
      <c r="G10949" s="160"/>
      <c r="H10949" s="159"/>
      <c r="I10949" s="159"/>
      <c r="K10949" s="161"/>
      <c r="S10949" s="157"/>
    </row>
    <row r="10950" spans="1:19" s="158" customFormat="1" x14ac:dyDescent="0.2">
      <c r="A10950" s="157"/>
      <c r="E10950" s="159"/>
      <c r="F10950" s="159"/>
      <c r="G10950" s="160"/>
      <c r="H10950" s="159"/>
      <c r="I10950" s="159"/>
      <c r="K10950" s="161"/>
      <c r="S10950" s="157"/>
    </row>
    <row r="10951" spans="1:19" s="158" customFormat="1" x14ac:dyDescent="0.2">
      <c r="A10951" s="157"/>
      <c r="E10951" s="159"/>
      <c r="F10951" s="159"/>
      <c r="G10951" s="160"/>
      <c r="H10951" s="159"/>
      <c r="I10951" s="159"/>
      <c r="K10951" s="161"/>
      <c r="S10951" s="157"/>
    </row>
    <row r="10952" spans="1:19" s="158" customFormat="1" x14ac:dyDescent="0.2">
      <c r="A10952" s="157"/>
      <c r="E10952" s="159"/>
      <c r="F10952" s="159"/>
      <c r="G10952" s="160"/>
      <c r="H10952" s="159"/>
      <c r="I10952" s="159"/>
      <c r="K10952" s="161"/>
      <c r="S10952" s="157"/>
    </row>
    <row r="10953" spans="1:19" s="158" customFormat="1" x14ac:dyDescent="0.2">
      <c r="A10953" s="157"/>
      <c r="E10953" s="159"/>
      <c r="F10953" s="159"/>
      <c r="G10953" s="160"/>
      <c r="H10953" s="159"/>
      <c r="I10953" s="159"/>
      <c r="K10953" s="161"/>
      <c r="S10953" s="157"/>
    </row>
    <row r="10954" spans="1:19" s="158" customFormat="1" x14ac:dyDescent="0.2">
      <c r="A10954" s="157"/>
      <c r="E10954" s="159"/>
      <c r="F10954" s="159"/>
      <c r="G10954" s="160"/>
      <c r="H10954" s="159"/>
      <c r="I10954" s="159"/>
      <c r="K10954" s="161"/>
      <c r="S10954" s="157"/>
    </row>
    <row r="10955" spans="1:19" s="158" customFormat="1" x14ac:dyDescent="0.2">
      <c r="A10955" s="157"/>
      <c r="E10955" s="159"/>
      <c r="F10955" s="159"/>
      <c r="G10955" s="160"/>
      <c r="H10955" s="159"/>
      <c r="I10955" s="159"/>
      <c r="K10955" s="161"/>
      <c r="S10955" s="157"/>
    </row>
    <row r="10956" spans="1:19" s="158" customFormat="1" x14ac:dyDescent="0.2">
      <c r="A10956" s="157"/>
      <c r="E10956" s="159"/>
      <c r="F10956" s="159"/>
      <c r="G10956" s="160"/>
      <c r="H10956" s="159"/>
      <c r="I10956" s="159"/>
      <c r="K10956" s="161"/>
      <c r="S10956" s="157"/>
    </row>
    <row r="10957" spans="1:19" s="158" customFormat="1" x14ac:dyDescent="0.2">
      <c r="A10957" s="157"/>
      <c r="E10957" s="159"/>
      <c r="F10957" s="159"/>
      <c r="G10957" s="160"/>
      <c r="H10957" s="159"/>
      <c r="I10957" s="159"/>
      <c r="K10957" s="161"/>
      <c r="S10957" s="157"/>
    </row>
    <row r="10958" spans="1:19" s="158" customFormat="1" x14ac:dyDescent="0.2">
      <c r="A10958" s="157"/>
      <c r="E10958" s="159"/>
      <c r="F10958" s="159"/>
      <c r="G10958" s="160"/>
      <c r="H10958" s="159"/>
      <c r="I10958" s="159"/>
      <c r="K10958" s="161"/>
      <c r="S10958" s="157"/>
    </row>
    <row r="10959" spans="1:19" s="158" customFormat="1" x14ac:dyDescent="0.2">
      <c r="A10959" s="157"/>
      <c r="E10959" s="159"/>
      <c r="F10959" s="159"/>
      <c r="G10959" s="160"/>
      <c r="H10959" s="159"/>
      <c r="I10959" s="159"/>
      <c r="K10959" s="161"/>
      <c r="S10959" s="157"/>
    </row>
    <row r="10960" spans="1:19" s="158" customFormat="1" x14ac:dyDescent="0.2">
      <c r="A10960" s="157"/>
      <c r="E10960" s="159"/>
      <c r="F10960" s="159"/>
      <c r="G10960" s="160"/>
      <c r="H10960" s="159"/>
      <c r="I10960" s="159"/>
      <c r="K10960" s="161"/>
      <c r="S10960" s="157"/>
    </row>
    <row r="10961" spans="1:19" s="158" customFormat="1" x14ac:dyDescent="0.2">
      <c r="A10961" s="157"/>
      <c r="E10961" s="159"/>
      <c r="F10961" s="159"/>
      <c r="G10961" s="160"/>
      <c r="H10961" s="159"/>
      <c r="I10961" s="159"/>
      <c r="K10961" s="161"/>
      <c r="S10961" s="157"/>
    </row>
    <row r="10962" spans="1:19" s="158" customFormat="1" x14ac:dyDescent="0.2">
      <c r="A10962" s="157"/>
      <c r="E10962" s="159"/>
      <c r="F10962" s="159"/>
      <c r="G10962" s="160"/>
      <c r="H10962" s="159"/>
      <c r="I10962" s="159"/>
      <c r="K10962" s="161"/>
      <c r="S10962" s="157"/>
    </row>
    <row r="10963" spans="1:19" s="158" customFormat="1" x14ac:dyDescent="0.2">
      <c r="A10963" s="157"/>
      <c r="E10963" s="159"/>
      <c r="F10963" s="159"/>
      <c r="G10963" s="160"/>
      <c r="H10963" s="159"/>
      <c r="I10963" s="159"/>
      <c r="K10963" s="161"/>
      <c r="S10963" s="157"/>
    </row>
    <row r="10964" spans="1:19" s="158" customFormat="1" x14ac:dyDescent="0.2">
      <c r="A10964" s="157"/>
      <c r="E10964" s="159"/>
      <c r="F10964" s="159"/>
      <c r="G10964" s="160"/>
      <c r="H10964" s="159"/>
      <c r="I10964" s="159"/>
      <c r="K10964" s="161"/>
      <c r="S10964" s="157"/>
    </row>
    <row r="10965" spans="1:19" s="158" customFormat="1" x14ac:dyDescent="0.2">
      <c r="A10965" s="157"/>
      <c r="E10965" s="159"/>
      <c r="F10965" s="159"/>
      <c r="G10965" s="160"/>
      <c r="H10965" s="159"/>
      <c r="I10965" s="159"/>
      <c r="K10965" s="161"/>
      <c r="S10965" s="157"/>
    </row>
    <row r="10966" spans="1:19" s="158" customFormat="1" x14ac:dyDescent="0.2">
      <c r="A10966" s="157"/>
      <c r="E10966" s="159"/>
      <c r="F10966" s="159"/>
      <c r="G10966" s="160"/>
      <c r="H10966" s="159"/>
      <c r="I10966" s="159"/>
      <c r="K10966" s="161"/>
      <c r="S10966" s="157"/>
    </row>
    <row r="10967" spans="1:19" s="158" customFormat="1" x14ac:dyDescent="0.2">
      <c r="A10967" s="157"/>
      <c r="E10967" s="159"/>
      <c r="F10967" s="159"/>
      <c r="G10967" s="160"/>
      <c r="H10967" s="159"/>
      <c r="I10967" s="159"/>
      <c r="K10967" s="161"/>
      <c r="S10967" s="157"/>
    </row>
    <row r="10968" spans="1:19" s="158" customFormat="1" x14ac:dyDescent="0.2">
      <c r="A10968" s="157"/>
      <c r="E10968" s="159"/>
      <c r="F10968" s="159"/>
      <c r="G10968" s="160"/>
      <c r="H10968" s="159"/>
      <c r="I10968" s="159"/>
      <c r="K10968" s="161"/>
      <c r="S10968" s="157"/>
    </row>
    <row r="10969" spans="1:19" s="158" customFormat="1" x14ac:dyDescent="0.2">
      <c r="A10969" s="157"/>
      <c r="E10969" s="159"/>
      <c r="F10969" s="159"/>
      <c r="G10969" s="160"/>
      <c r="H10969" s="159"/>
      <c r="I10969" s="159"/>
      <c r="K10969" s="161"/>
      <c r="S10969" s="157"/>
    </row>
    <row r="10970" spans="1:19" s="158" customFormat="1" x14ac:dyDescent="0.2">
      <c r="A10970" s="157"/>
      <c r="E10970" s="159"/>
      <c r="F10970" s="159"/>
      <c r="G10970" s="160"/>
      <c r="H10970" s="159"/>
      <c r="I10970" s="159"/>
      <c r="K10970" s="161"/>
      <c r="S10970" s="157"/>
    </row>
    <row r="10971" spans="1:19" s="158" customFormat="1" x14ac:dyDescent="0.2">
      <c r="A10971" s="157"/>
      <c r="E10971" s="159"/>
      <c r="F10971" s="159"/>
      <c r="G10971" s="160"/>
      <c r="H10971" s="159"/>
      <c r="I10971" s="159"/>
      <c r="K10971" s="161"/>
      <c r="S10971" s="157"/>
    </row>
    <row r="10972" spans="1:19" s="158" customFormat="1" x14ac:dyDescent="0.2">
      <c r="A10972" s="157"/>
      <c r="E10972" s="159"/>
      <c r="F10972" s="159"/>
      <c r="G10972" s="160"/>
      <c r="H10972" s="159"/>
      <c r="I10972" s="159"/>
      <c r="K10972" s="161"/>
      <c r="S10972" s="157"/>
    </row>
    <row r="10973" spans="1:19" s="158" customFormat="1" x14ac:dyDescent="0.2">
      <c r="A10973" s="157"/>
      <c r="E10973" s="159"/>
      <c r="F10973" s="159"/>
      <c r="G10973" s="160"/>
      <c r="H10973" s="159"/>
      <c r="I10973" s="159"/>
      <c r="K10973" s="161"/>
      <c r="S10973" s="157"/>
    </row>
    <row r="10974" spans="1:19" s="158" customFormat="1" x14ac:dyDescent="0.2">
      <c r="A10974" s="157"/>
      <c r="E10974" s="159"/>
      <c r="F10974" s="159"/>
      <c r="G10974" s="160"/>
      <c r="H10974" s="159"/>
      <c r="I10974" s="159"/>
      <c r="K10974" s="161"/>
      <c r="S10974" s="157"/>
    </row>
    <row r="10975" spans="1:19" s="158" customFormat="1" x14ac:dyDescent="0.2">
      <c r="A10975" s="157"/>
      <c r="E10975" s="159"/>
      <c r="F10975" s="159"/>
      <c r="G10975" s="160"/>
      <c r="H10975" s="159"/>
      <c r="I10975" s="159"/>
      <c r="K10975" s="161"/>
      <c r="S10975" s="157"/>
    </row>
  </sheetData>
  <mergeCells count="89">
    <mergeCell ref="J14:J60"/>
    <mergeCell ref="K14:K60"/>
    <mergeCell ref="B61:C61"/>
    <mergeCell ref="J61:J62"/>
    <mergeCell ref="K61:K62"/>
    <mergeCell ref="B46:C46"/>
    <mergeCell ref="B48:C48"/>
    <mergeCell ref="B43:C43"/>
    <mergeCell ref="B45:C45"/>
    <mergeCell ref="B50:C50"/>
    <mergeCell ref="B23:C23"/>
    <mergeCell ref="B25:C25"/>
    <mergeCell ref="B27:C27"/>
    <mergeCell ref="B30:C30"/>
    <mergeCell ref="B19:C19"/>
    <mergeCell ref="B22:C22"/>
    <mergeCell ref="B24:C24"/>
    <mergeCell ref="B26:C26"/>
    <mergeCell ref="B28:C28"/>
    <mergeCell ref="A1:T1"/>
    <mergeCell ref="A2:B5"/>
    <mergeCell ref="C2:C5"/>
    <mergeCell ref="D2:D5"/>
    <mergeCell ref="E2:E5"/>
    <mergeCell ref="F2:F5"/>
    <mergeCell ref="G2:G5"/>
    <mergeCell ref="H2:H5"/>
    <mergeCell ref="I2:I5"/>
    <mergeCell ref="J2:J5"/>
    <mergeCell ref="T2:T5"/>
    <mergeCell ref="L3:M3"/>
    <mergeCell ref="N3:O3"/>
    <mergeCell ref="P3:P5"/>
    <mergeCell ref="Q3:Q5"/>
    <mergeCell ref="R3:R5"/>
    <mergeCell ref="S3:S5"/>
    <mergeCell ref="L4:L5"/>
    <mergeCell ref="M4:M5"/>
    <mergeCell ref="N4:N5"/>
    <mergeCell ref="O4:O5"/>
    <mergeCell ref="T7:T77"/>
    <mergeCell ref="A8:B8"/>
    <mergeCell ref="C8:J8"/>
    <mergeCell ref="A9:B9"/>
    <mergeCell ref="C9:J9"/>
    <mergeCell ref="A7:B7"/>
    <mergeCell ref="C7:J7"/>
    <mergeCell ref="B49:C49"/>
    <mergeCell ref="B51:C51"/>
    <mergeCell ref="B20:C20"/>
    <mergeCell ref="B17:C17"/>
    <mergeCell ref="B44:C44"/>
    <mergeCell ref="B34:C34"/>
    <mergeCell ref="B36:C36"/>
    <mergeCell ref="B41:C41"/>
    <mergeCell ref="B37:C37"/>
    <mergeCell ref="K2:K5"/>
    <mergeCell ref="L2:S2"/>
    <mergeCell ref="B10:C10"/>
    <mergeCell ref="J10:J13"/>
    <mergeCell ref="B47:C47"/>
    <mergeCell ref="K10:K13"/>
    <mergeCell ref="B11:C11"/>
    <mergeCell ref="B13:C13"/>
    <mergeCell ref="B14:C14"/>
    <mergeCell ref="B15:C15"/>
    <mergeCell ref="B32:C32"/>
    <mergeCell ref="B29:C29"/>
    <mergeCell ref="B12:C12"/>
    <mergeCell ref="B16:C16"/>
    <mergeCell ref="B18:C18"/>
    <mergeCell ref="B21:C21"/>
    <mergeCell ref="B38:C38"/>
    <mergeCell ref="B40:C40"/>
    <mergeCell ref="B31:C31"/>
    <mergeCell ref="B33:C33"/>
    <mergeCell ref="B35:C35"/>
    <mergeCell ref="B39:C39"/>
    <mergeCell ref="B42:C42"/>
    <mergeCell ref="B60:C60"/>
    <mergeCell ref="B62:C62"/>
    <mergeCell ref="B53:C53"/>
    <mergeCell ref="B55:C55"/>
    <mergeCell ref="B52:C52"/>
    <mergeCell ref="B54:C54"/>
    <mergeCell ref="B59:C59"/>
    <mergeCell ref="B57:C57"/>
    <mergeCell ref="B58:C58"/>
    <mergeCell ref="B56:C56"/>
  </mergeCells>
  <pageMargins left="0.7" right="0.7" top="0.75" bottom="0.75" header="0.3" footer="0.3"/>
  <pageSetup orientation="portrait" horizontalDpi="300" verticalDpi="300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tabSelected="1" zoomScaleNormal="100" workbookViewId="0">
      <pane xSplit="1" ySplit="1" topLeftCell="F38" activePane="bottomRight" state="frozen"/>
      <selection pane="topRight" activeCell="B1" sqref="B1"/>
      <selection pane="bottomLeft" activeCell="A2" sqref="A2"/>
      <selection pane="bottomRight" activeCell="J55" sqref="J55"/>
    </sheetView>
  </sheetViews>
  <sheetFormatPr baseColWidth="10" defaultRowHeight="12.75" x14ac:dyDescent="0.2"/>
  <cols>
    <col min="1" max="1" width="85.85546875" customWidth="1"/>
    <col min="2" max="2" width="14" bestFit="1" customWidth="1"/>
    <col min="3" max="3" width="14.85546875" style="50" bestFit="1" customWidth="1"/>
    <col min="4" max="4" width="12.140625" style="50" bestFit="1" customWidth="1"/>
    <col min="5" max="5" width="16.7109375" style="50" bestFit="1" customWidth="1"/>
    <col min="6" max="6" width="15.85546875" style="50" bestFit="1" customWidth="1"/>
    <col min="7" max="7" width="11.5703125" style="50" bestFit="1" customWidth="1"/>
    <col min="8" max="8" width="14.85546875" style="50" bestFit="1" customWidth="1"/>
    <col min="9" max="9" width="17.5703125" style="50" bestFit="1" customWidth="1"/>
    <col min="10" max="10" width="18" style="49" bestFit="1" customWidth="1"/>
    <col min="11" max="11" width="16.5703125" bestFit="1" customWidth="1"/>
  </cols>
  <sheetData>
    <row r="1" spans="1:11" ht="13.5" customHeight="1" thickBot="1" x14ac:dyDescent="0.25">
      <c r="A1" s="47" t="s">
        <v>117</v>
      </c>
      <c r="B1" s="48" t="s">
        <v>152</v>
      </c>
      <c r="C1" s="47" t="s">
        <v>153</v>
      </c>
      <c r="D1" s="47" t="s">
        <v>154</v>
      </c>
      <c r="E1" s="47" t="s">
        <v>155</v>
      </c>
      <c r="F1" s="47" t="s">
        <v>10</v>
      </c>
      <c r="G1" s="47" t="s">
        <v>16</v>
      </c>
      <c r="H1" s="47" t="s">
        <v>156</v>
      </c>
      <c r="I1" s="47" t="s">
        <v>0</v>
      </c>
      <c r="J1" s="104" t="s">
        <v>13</v>
      </c>
    </row>
    <row r="2" spans="1:11" s="49" customFormat="1" ht="26.25" thickBot="1" x14ac:dyDescent="0.25">
      <c r="A2" s="52" t="s">
        <v>118</v>
      </c>
      <c r="B2" s="114">
        <v>2020852500001</v>
      </c>
      <c r="C2" s="106"/>
      <c r="D2" s="106"/>
      <c r="E2" s="106">
        <f>+SAGYMA!N66</f>
        <v>70402814</v>
      </c>
      <c r="F2" s="106"/>
      <c r="G2" s="106"/>
      <c r="H2" s="106">
        <f>+SAGYMA!Q66</f>
        <v>73559321.989999995</v>
      </c>
      <c r="I2" s="106">
        <f>SUM(C2:H2)</f>
        <v>143962135.99000001</v>
      </c>
      <c r="J2" s="52" t="s">
        <v>322</v>
      </c>
      <c r="K2" s="49" t="s">
        <v>789</v>
      </c>
    </row>
    <row r="3" spans="1:11" s="49" customFormat="1" ht="39" thickBot="1" x14ac:dyDescent="0.25">
      <c r="A3" s="52" t="s">
        <v>66</v>
      </c>
      <c r="B3" s="114">
        <v>2020852500002</v>
      </c>
      <c r="C3" s="106">
        <f>+SGBS!L41+SGBS!L48+SGBS!L50+SGBS!L52+SGBS!L54</f>
        <v>2633369250.8499999</v>
      </c>
      <c r="D3" s="106"/>
      <c r="E3" s="106"/>
      <c r="F3" s="106"/>
      <c r="G3" s="106"/>
      <c r="H3" s="106">
        <f>+SGBS!Q39</f>
        <v>67604194</v>
      </c>
      <c r="I3" s="106">
        <f>SUM(C3:H3)</f>
        <v>2700973444.8499999</v>
      </c>
      <c r="J3" s="52" t="s">
        <v>903</v>
      </c>
      <c r="K3" s="49" t="s">
        <v>789</v>
      </c>
    </row>
    <row r="4" spans="1:11" s="49" customFormat="1" ht="26.25" thickBot="1" x14ac:dyDescent="0.25">
      <c r="A4" s="52" t="s">
        <v>119</v>
      </c>
      <c r="B4" s="114">
        <v>2020852500003</v>
      </c>
      <c r="C4" s="106">
        <f>+SIOP!L21+SIOP!L30+SIOP!L40</f>
        <v>1699865459.05</v>
      </c>
      <c r="D4" s="106"/>
      <c r="E4" s="106"/>
      <c r="F4" s="106">
        <f>+SIOP!O18</f>
        <v>100000000</v>
      </c>
      <c r="G4" s="106">
        <f>+SIOP!P20</f>
        <v>12947070.449999999</v>
      </c>
      <c r="H4" s="106">
        <f>+SIOP!Q21+SIOP!Q23+SIOP!Q40</f>
        <v>600000000</v>
      </c>
      <c r="I4" s="106">
        <f t="shared" ref="I4:I40" si="0">SUM(C4:H4)</f>
        <v>2412812529.5</v>
      </c>
      <c r="J4" s="52" t="s">
        <v>911</v>
      </c>
      <c r="K4" s="122"/>
    </row>
    <row r="5" spans="1:11" s="49" customFormat="1" ht="26.25" thickBot="1" x14ac:dyDescent="0.25">
      <c r="A5" s="52" t="s">
        <v>69</v>
      </c>
      <c r="B5" s="114">
        <v>2020852500004</v>
      </c>
      <c r="C5" s="106"/>
      <c r="D5" s="106">
        <f>+SIOP!M54</f>
        <v>35378482</v>
      </c>
      <c r="E5" s="106">
        <f>+SIOP!N54</f>
        <v>48067513</v>
      </c>
      <c r="F5" s="106">
        <f>+SIOP!O54</f>
        <v>261000000</v>
      </c>
      <c r="G5" s="106"/>
      <c r="H5" s="106">
        <f>+SIOP!Q54</f>
        <v>45077794822</v>
      </c>
      <c r="I5" s="106">
        <f t="shared" si="0"/>
        <v>45422240817</v>
      </c>
      <c r="J5" s="52" t="s">
        <v>912</v>
      </c>
    </row>
    <row r="6" spans="1:11" s="49" customFormat="1" ht="26.25" thickBot="1" x14ac:dyDescent="0.25">
      <c r="A6" s="52" t="s">
        <v>120</v>
      </c>
      <c r="B6" s="114">
        <v>2020852500005</v>
      </c>
      <c r="C6" s="106"/>
      <c r="D6" s="106"/>
      <c r="E6" s="106"/>
      <c r="F6" s="106">
        <f>+SIOP!O12</f>
        <v>986923418</v>
      </c>
      <c r="G6" s="106"/>
      <c r="H6" s="106"/>
      <c r="I6" s="106">
        <f t="shared" si="0"/>
        <v>986923418</v>
      </c>
      <c r="J6" s="52" t="s">
        <v>913</v>
      </c>
      <c r="K6" s="49" t="s">
        <v>789</v>
      </c>
    </row>
    <row r="7" spans="1:11" s="49" customFormat="1" ht="26.25" thickBot="1" x14ac:dyDescent="0.25">
      <c r="A7" s="52" t="s">
        <v>121</v>
      </c>
      <c r="B7" s="114">
        <v>2020852500006</v>
      </c>
      <c r="C7" s="106"/>
      <c r="D7" s="106">
        <f>+SGBS!M8</f>
        <v>108896499.18000001</v>
      </c>
      <c r="E7" s="106"/>
      <c r="F7" s="106">
        <f>+SGBS!O8</f>
        <v>1004565833.61</v>
      </c>
      <c r="G7" s="106"/>
      <c r="H7" s="106"/>
      <c r="I7" s="169">
        <f t="shared" si="0"/>
        <v>1113462332.79</v>
      </c>
      <c r="J7" s="52" t="s">
        <v>904</v>
      </c>
      <c r="K7" s="49" t="s">
        <v>789</v>
      </c>
    </row>
    <row r="8" spans="1:11" s="49" customFormat="1" ht="26.25" thickBot="1" x14ac:dyDescent="0.25">
      <c r="A8" s="52" t="s">
        <v>122</v>
      </c>
      <c r="B8" s="114">
        <v>2020852500007</v>
      </c>
      <c r="C8" s="106"/>
      <c r="D8" s="106"/>
      <c r="E8" s="106"/>
      <c r="F8" s="106"/>
      <c r="G8" s="106"/>
      <c r="H8" s="106"/>
      <c r="I8" s="106">
        <f t="shared" si="0"/>
        <v>0</v>
      </c>
      <c r="J8" s="52"/>
    </row>
    <row r="9" spans="1:11" s="49" customFormat="1" ht="26.25" thickBot="1" x14ac:dyDescent="0.25">
      <c r="A9" s="52" t="s">
        <v>123</v>
      </c>
      <c r="B9" s="114">
        <v>2020852500008</v>
      </c>
      <c r="C9" s="106"/>
      <c r="D9" s="106">
        <f>+SGBS!M71</f>
        <v>8000000</v>
      </c>
      <c r="E9" s="106">
        <f>+SGBS!N71</f>
        <v>10000000</v>
      </c>
      <c r="F9" s="106"/>
      <c r="G9" s="106"/>
      <c r="H9" s="106"/>
      <c r="I9" s="106">
        <f t="shared" si="0"/>
        <v>18000000</v>
      </c>
      <c r="J9" s="52" t="s">
        <v>905</v>
      </c>
      <c r="K9" s="49" t="s">
        <v>789</v>
      </c>
    </row>
    <row r="10" spans="1:11" s="49" customFormat="1" ht="26.25" thickBot="1" x14ac:dyDescent="0.25">
      <c r="A10" s="52" t="s">
        <v>124</v>
      </c>
      <c r="B10" s="114">
        <v>2020852500009</v>
      </c>
      <c r="C10" s="106"/>
      <c r="D10" s="106"/>
      <c r="E10" s="106"/>
      <c r="F10" s="106"/>
      <c r="G10" s="106"/>
      <c r="H10" s="106"/>
      <c r="I10" s="106">
        <f t="shared" si="0"/>
        <v>0</v>
      </c>
      <c r="J10" s="52"/>
    </row>
    <row r="11" spans="1:11" s="49" customFormat="1" ht="26.25" thickBot="1" x14ac:dyDescent="0.25">
      <c r="A11" s="52" t="s">
        <v>125</v>
      </c>
      <c r="B11" s="114">
        <v>2020852500010</v>
      </c>
      <c r="C11" s="106"/>
      <c r="D11" s="106"/>
      <c r="E11" s="106"/>
      <c r="F11" s="106">
        <f>+SGBS!O86</f>
        <v>1601000000</v>
      </c>
      <c r="G11" s="106"/>
      <c r="H11" s="106"/>
      <c r="I11" s="106">
        <f t="shared" si="0"/>
        <v>1601000000</v>
      </c>
      <c r="J11" s="52" t="s">
        <v>906</v>
      </c>
      <c r="K11" s="49" t="s">
        <v>789</v>
      </c>
    </row>
    <row r="12" spans="1:11" s="49" customFormat="1" ht="30.75" thickBot="1" x14ac:dyDescent="0.25">
      <c r="A12" s="105" t="s">
        <v>126</v>
      </c>
      <c r="B12" s="115">
        <v>2020852500011</v>
      </c>
      <c r="C12" s="106">
        <f>+SSM!L61</f>
        <v>423575922.06</v>
      </c>
      <c r="D12" s="106"/>
      <c r="E12" s="106"/>
      <c r="F12" s="106"/>
      <c r="G12" s="106"/>
      <c r="H12" s="106"/>
      <c r="I12" s="106">
        <f>SUM(C12:H12)</f>
        <v>423575922.06</v>
      </c>
      <c r="J12" s="52" t="s">
        <v>786</v>
      </c>
    </row>
    <row r="13" spans="1:11" s="49" customFormat="1" ht="26.25" thickBot="1" x14ac:dyDescent="0.25">
      <c r="A13" s="52" t="s">
        <v>127</v>
      </c>
      <c r="B13" s="114">
        <v>2020852500012</v>
      </c>
      <c r="C13" s="106"/>
      <c r="D13" s="106"/>
      <c r="E13" s="106"/>
      <c r="F13" s="106">
        <f>+SAGYMA!O32</f>
        <v>83106044</v>
      </c>
      <c r="G13" s="106"/>
      <c r="H13" s="106"/>
      <c r="I13" s="106">
        <f t="shared" si="0"/>
        <v>83106044</v>
      </c>
      <c r="J13" s="52" t="s">
        <v>322</v>
      </c>
      <c r="K13" s="49" t="s">
        <v>789</v>
      </c>
    </row>
    <row r="14" spans="1:11" s="49" customFormat="1" ht="26.25" thickBot="1" x14ac:dyDescent="0.25">
      <c r="A14" s="52" t="s">
        <v>128</v>
      </c>
      <c r="B14" s="114">
        <v>2020852500013</v>
      </c>
      <c r="C14" s="106"/>
      <c r="D14" s="106">
        <f>+SGG!M102</f>
        <v>100000000</v>
      </c>
      <c r="E14" s="106">
        <f>+SGG!N102</f>
        <v>69000000</v>
      </c>
      <c r="F14" s="106">
        <f>+SGG!O102</f>
        <v>75000000</v>
      </c>
      <c r="G14" s="106"/>
      <c r="H14" s="106"/>
      <c r="I14" s="106">
        <f t="shared" si="0"/>
        <v>244000000</v>
      </c>
      <c r="J14" s="52" t="s">
        <v>915</v>
      </c>
      <c r="K14" s="49" t="s">
        <v>789</v>
      </c>
    </row>
    <row r="15" spans="1:11" s="49" customFormat="1" ht="26.25" thickBot="1" x14ac:dyDescent="0.25">
      <c r="A15" s="52" t="s">
        <v>129</v>
      </c>
      <c r="B15" s="114">
        <v>2020852500014</v>
      </c>
      <c r="C15" s="106">
        <f>+SGG!L17+SGG!L71</f>
        <v>0</v>
      </c>
      <c r="D15" s="106">
        <f>+SGG!M17+SGG!M71</f>
        <v>235528902.74000001</v>
      </c>
      <c r="E15" s="106">
        <f>+SGG!N17+SGG!N71</f>
        <v>15000000</v>
      </c>
      <c r="F15" s="106">
        <f>+SGG!O17+SGG!O71</f>
        <v>1390927842.4100001</v>
      </c>
      <c r="G15" s="106"/>
      <c r="H15" s="106">
        <f>+SGG!Q17+SGG!Q71</f>
        <v>4183059</v>
      </c>
      <c r="I15" s="106">
        <f t="shared" si="0"/>
        <v>1645639804.1500001</v>
      </c>
      <c r="J15" s="52" t="s">
        <v>916</v>
      </c>
      <c r="K15" s="49" t="s">
        <v>789</v>
      </c>
    </row>
    <row r="16" spans="1:11" s="49" customFormat="1" ht="26.25" thickBot="1" x14ac:dyDescent="0.25">
      <c r="A16" s="52" t="s">
        <v>130</v>
      </c>
      <c r="B16" s="114">
        <v>2020852500015</v>
      </c>
      <c r="C16" s="106"/>
      <c r="D16" s="106">
        <f>+SGBS!M80</f>
        <v>7800000</v>
      </c>
      <c r="E16" s="106">
        <f>+SGBS!N82</f>
        <v>8500000</v>
      </c>
      <c r="F16" s="106"/>
      <c r="G16" s="106"/>
      <c r="H16" s="106"/>
      <c r="I16" s="106">
        <f t="shared" si="0"/>
        <v>16300000</v>
      </c>
      <c r="J16" s="52" t="s">
        <v>907</v>
      </c>
      <c r="K16" s="49" t="s">
        <v>789</v>
      </c>
    </row>
    <row r="17" spans="1:11" s="49" customFormat="1" ht="26.25" thickBot="1" x14ac:dyDescent="0.25">
      <c r="A17" s="52" t="s">
        <v>131</v>
      </c>
      <c r="B17" s="114">
        <v>2020852500016</v>
      </c>
      <c r="C17" s="106"/>
      <c r="D17" s="106"/>
      <c r="E17" s="106"/>
      <c r="F17" s="106">
        <f>+SIOP!O44</f>
        <v>81262411</v>
      </c>
      <c r="G17" s="106"/>
      <c r="H17" s="106">
        <f>+SIOP!Q44</f>
        <v>2000000000</v>
      </c>
      <c r="I17" s="106">
        <f t="shared" si="0"/>
        <v>2081262411</v>
      </c>
      <c r="J17" s="52" t="s">
        <v>914</v>
      </c>
      <c r="K17" s="49" t="s">
        <v>789</v>
      </c>
    </row>
    <row r="18" spans="1:11" s="49" customFormat="1" ht="13.5" thickBot="1" x14ac:dyDescent="0.25">
      <c r="A18" s="52" t="s">
        <v>132</v>
      </c>
      <c r="B18" s="114">
        <v>2020852500017</v>
      </c>
      <c r="C18" s="106"/>
      <c r="D18" s="106"/>
      <c r="E18" s="106">
        <f>+SAGYMA!N76</f>
        <v>10000000</v>
      </c>
      <c r="F18" s="106"/>
      <c r="G18" s="106"/>
      <c r="H18" s="106"/>
      <c r="I18" s="106">
        <f t="shared" si="0"/>
        <v>10000000</v>
      </c>
      <c r="J18" s="52" t="s">
        <v>322</v>
      </c>
      <c r="K18" s="49" t="s">
        <v>789</v>
      </c>
    </row>
    <row r="19" spans="1:11" s="49" customFormat="1" ht="26.25" thickBot="1" x14ac:dyDescent="0.25">
      <c r="A19" s="52" t="s">
        <v>133</v>
      </c>
      <c r="B19" s="114">
        <v>2020852500018</v>
      </c>
      <c r="C19" s="106">
        <f>+SGG!L64</f>
        <v>0</v>
      </c>
      <c r="D19" s="106">
        <f>+SGG!M64</f>
        <v>109731201</v>
      </c>
      <c r="E19" s="106">
        <f>+SGG!N64</f>
        <v>0</v>
      </c>
      <c r="F19" s="106">
        <f>+SGG!O64</f>
        <v>234073202</v>
      </c>
      <c r="G19" s="106">
        <f>+SGG!P64</f>
        <v>0</v>
      </c>
      <c r="H19" s="106">
        <f>+SGG!Q64</f>
        <v>0</v>
      </c>
      <c r="I19" s="106">
        <f t="shared" si="0"/>
        <v>343804403</v>
      </c>
      <c r="J19" s="52" t="s">
        <v>917</v>
      </c>
      <c r="K19" s="49" t="s">
        <v>789</v>
      </c>
    </row>
    <row r="20" spans="1:11" s="49" customFormat="1" ht="26.25" thickBot="1" x14ac:dyDescent="0.25">
      <c r="A20" s="52" t="s">
        <v>134</v>
      </c>
      <c r="B20" s="114">
        <v>2020852500019</v>
      </c>
      <c r="C20" s="106">
        <f>+SGG!L84</f>
        <v>0</v>
      </c>
      <c r="D20" s="106">
        <f>+SGG!M84</f>
        <v>0</v>
      </c>
      <c r="E20" s="106">
        <f>+SGG!N84</f>
        <v>40000000</v>
      </c>
      <c r="F20" s="106">
        <f>+SGG!O84</f>
        <v>0</v>
      </c>
      <c r="G20" s="106">
        <f>+SGG!P84</f>
        <v>0</v>
      </c>
      <c r="H20" s="106">
        <f>+SGG!Q84</f>
        <v>0</v>
      </c>
      <c r="I20" s="106">
        <f t="shared" si="0"/>
        <v>40000000</v>
      </c>
      <c r="J20" s="52" t="s">
        <v>918</v>
      </c>
      <c r="K20" s="49" t="s">
        <v>789</v>
      </c>
    </row>
    <row r="21" spans="1:11" s="49" customFormat="1" ht="30.75" thickBot="1" x14ac:dyDescent="0.25">
      <c r="A21" s="105" t="s">
        <v>135</v>
      </c>
      <c r="B21" s="115">
        <v>2020852500020</v>
      </c>
      <c r="C21" s="106">
        <f>+SSM!L10</f>
        <v>12996867706</v>
      </c>
      <c r="D21" s="106">
        <f>+SSM!M9</f>
        <v>86000000</v>
      </c>
      <c r="E21" s="106"/>
      <c r="F21" s="106"/>
      <c r="G21" s="106"/>
      <c r="H21" s="106">
        <f>+SSM!Q11+SSM!Q13</f>
        <v>15656252321</v>
      </c>
      <c r="I21" s="106">
        <f t="shared" si="0"/>
        <v>28739120027</v>
      </c>
      <c r="J21" s="52" t="s">
        <v>786</v>
      </c>
      <c r="K21" s="122">
        <f>+I21-SSM!S11</f>
        <v>164065190</v>
      </c>
    </row>
    <row r="22" spans="1:11" s="49" customFormat="1" ht="26.25" thickBot="1" x14ac:dyDescent="0.25">
      <c r="A22" s="52" t="s">
        <v>136</v>
      </c>
      <c r="B22" s="114">
        <v>2020852500021</v>
      </c>
      <c r="C22" s="106"/>
      <c r="D22" s="106">
        <f>+SGBS!M65</f>
        <v>45000000</v>
      </c>
      <c r="E22" s="106">
        <f>+SGBS!N65</f>
        <v>25100000</v>
      </c>
      <c r="F22" s="106"/>
      <c r="G22" s="106"/>
      <c r="H22" s="106"/>
      <c r="I22" s="106">
        <f t="shared" si="0"/>
        <v>70100000</v>
      </c>
      <c r="J22" s="52" t="s">
        <v>908</v>
      </c>
      <c r="K22" s="49" t="s">
        <v>789</v>
      </c>
    </row>
    <row r="23" spans="1:11" s="49" customFormat="1" ht="26.25" thickBot="1" x14ac:dyDescent="0.25">
      <c r="A23" s="52" t="s">
        <v>137</v>
      </c>
      <c r="B23" s="114">
        <v>2020852500022</v>
      </c>
      <c r="C23" s="106"/>
      <c r="D23" s="106">
        <f>+SGBS!M97</f>
        <v>154040439.62</v>
      </c>
      <c r="E23" s="106">
        <f>+SGBS!N97</f>
        <v>10000000</v>
      </c>
      <c r="F23" s="106">
        <f>+SGBS!O97</f>
        <v>500000000</v>
      </c>
      <c r="G23" s="106"/>
      <c r="H23" s="106">
        <f>+SGBS!Q97</f>
        <v>1308389104</v>
      </c>
      <c r="I23" s="106">
        <f t="shared" si="0"/>
        <v>1972429543.6199999</v>
      </c>
      <c r="J23" s="52" t="s">
        <v>909</v>
      </c>
      <c r="K23" s="49" t="s">
        <v>789</v>
      </c>
    </row>
    <row r="24" spans="1:11" s="49" customFormat="1" ht="26.25" thickBot="1" x14ac:dyDescent="0.25">
      <c r="A24" s="52" t="s">
        <v>138</v>
      </c>
      <c r="B24" s="114">
        <v>2020852500023</v>
      </c>
      <c r="C24" s="106"/>
      <c r="D24" s="106"/>
      <c r="E24" s="106"/>
      <c r="F24" s="106">
        <f>+SAGYMA!O10</f>
        <v>37000000</v>
      </c>
      <c r="G24" s="106"/>
      <c r="H24" s="106"/>
      <c r="I24" s="106">
        <f t="shared" si="0"/>
        <v>37000000</v>
      </c>
      <c r="J24" s="52" t="s">
        <v>322</v>
      </c>
      <c r="K24" s="49" t="s">
        <v>789</v>
      </c>
    </row>
    <row r="25" spans="1:11" s="49" customFormat="1" ht="26.25" thickBot="1" x14ac:dyDescent="0.25">
      <c r="A25" s="52" t="s">
        <v>139</v>
      </c>
      <c r="B25" s="114">
        <v>2020852500024</v>
      </c>
      <c r="C25" s="106">
        <f>+SGG!L22</f>
        <v>0</v>
      </c>
      <c r="D25" s="106">
        <f>+SGG!M22</f>
        <v>52450000</v>
      </c>
      <c r="E25" s="106">
        <f>+SGG!N22</f>
        <v>0</v>
      </c>
      <c r="F25" s="106">
        <f>+SGG!O22</f>
        <v>0</v>
      </c>
      <c r="G25" s="106">
        <f>+SGG!P22</f>
        <v>0</v>
      </c>
      <c r="H25" s="106">
        <f>+SGG!Q22</f>
        <v>0</v>
      </c>
      <c r="I25" s="106">
        <f t="shared" si="0"/>
        <v>52450000</v>
      </c>
      <c r="J25" s="52" t="s">
        <v>919</v>
      </c>
      <c r="K25" s="49" t="s">
        <v>789</v>
      </c>
    </row>
    <row r="26" spans="1:11" s="49" customFormat="1" ht="13.5" thickBot="1" x14ac:dyDescent="0.25">
      <c r="A26" s="52" t="s">
        <v>140</v>
      </c>
      <c r="B26" s="114">
        <v>2020852500025</v>
      </c>
      <c r="C26" s="106">
        <f>+SGG!L97</f>
        <v>0</v>
      </c>
      <c r="D26" s="106">
        <f>+SGG!M97</f>
        <v>45000000</v>
      </c>
      <c r="E26" s="106">
        <f>+SGG!N97</f>
        <v>0</v>
      </c>
      <c r="F26" s="106">
        <f>+SGG!O97</f>
        <v>0</v>
      </c>
      <c r="G26" s="106">
        <f>+SGG!P97</f>
        <v>0</v>
      </c>
      <c r="H26" s="106">
        <f>+SGG!Q97</f>
        <v>0</v>
      </c>
      <c r="I26" s="106">
        <f t="shared" si="0"/>
        <v>45000000</v>
      </c>
      <c r="J26" s="52" t="s">
        <v>920</v>
      </c>
      <c r="K26" s="49" t="s">
        <v>789</v>
      </c>
    </row>
    <row r="27" spans="1:11" s="49" customFormat="1" ht="26.25" thickBot="1" x14ac:dyDescent="0.25">
      <c r="A27" s="52" t="s">
        <v>141</v>
      </c>
      <c r="B27" s="114">
        <v>2020852500026</v>
      </c>
      <c r="C27" s="106"/>
      <c r="D27" s="106"/>
      <c r="E27" s="106"/>
      <c r="F27" s="106"/>
      <c r="G27" s="106"/>
      <c r="H27" s="106"/>
      <c r="I27" s="106">
        <f t="shared" si="0"/>
        <v>0</v>
      </c>
      <c r="J27" s="52"/>
    </row>
    <row r="28" spans="1:11" s="49" customFormat="1" ht="26.25" thickBot="1" x14ac:dyDescent="0.25">
      <c r="A28" s="52" t="s">
        <v>142</v>
      </c>
      <c r="B28" s="114">
        <v>2020852500027</v>
      </c>
      <c r="C28" s="106"/>
      <c r="D28" s="106">
        <f>+SGG!M46</f>
        <v>12550000</v>
      </c>
      <c r="E28" s="106">
        <f>+SGG!N46</f>
        <v>13000000</v>
      </c>
      <c r="F28" s="106"/>
      <c r="G28" s="106"/>
      <c r="H28" s="106"/>
      <c r="I28" s="106">
        <f t="shared" si="0"/>
        <v>25550000</v>
      </c>
      <c r="J28" s="52" t="s">
        <v>921</v>
      </c>
      <c r="K28" s="49" t="s">
        <v>789</v>
      </c>
    </row>
    <row r="29" spans="1:11" s="49" customFormat="1" ht="26.25" thickBot="1" x14ac:dyDescent="0.25">
      <c r="A29" s="52" t="s">
        <v>143</v>
      </c>
      <c r="B29" s="114">
        <v>2020852500028</v>
      </c>
      <c r="C29" s="106"/>
      <c r="D29" s="106">
        <f>+SGG!M40</f>
        <v>8000000</v>
      </c>
      <c r="E29" s="106"/>
      <c r="F29" s="106"/>
      <c r="G29" s="106"/>
      <c r="H29" s="106"/>
      <c r="I29" s="106">
        <f t="shared" si="0"/>
        <v>8000000</v>
      </c>
      <c r="J29" s="52" t="s">
        <v>922</v>
      </c>
    </row>
    <row r="30" spans="1:11" s="49" customFormat="1" ht="26.25" thickBot="1" x14ac:dyDescent="0.25">
      <c r="A30" s="52" t="s">
        <v>99</v>
      </c>
      <c r="B30" s="114">
        <v>2020852500029</v>
      </c>
      <c r="C30" s="106"/>
      <c r="D30" s="106"/>
      <c r="E30" s="106"/>
      <c r="F30" s="106"/>
      <c r="G30" s="106"/>
      <c r="H30" s="106"/>
      <c r="I30" s="106">
        <f t="shared" si="0"/>
        <v>0</v>
      </c>
      <c r="J30" s="52"/>
    </row>
    <row r="31" spans="1:11" s="49" customFormat="1" ht="26.25" thickBot="1" x14ac:dyDescent="0.25">
      <c r="A31" s="52" t="s">
        <v>144</v>
      </c>
      <c r="B31" s="114">
        <v>2020852500030</v>
      </c>
      <c r="C31" s="106"/>
      <c r="D31" s="106"/>
      <c r="E31" s="106"/>
      <c r="F31" s="106"/>
      <c r="G31" s="106"/>
      <c r="H31" s="106"/>
      <c r="I31" s="106">
        <f t="shared" si="0"/>
        <v>0</v>
      </c>
      <c r="J31" s="52"/>
    </row>
    <row r="32" spans="1:11" s="49" customFormat="1" ht="26.25" thickBot="1" x14ac:dyDescent="0.25">
      <c r="A32" s="52" t="s">
        <v>145</v>
      </c>
      <c r="B32" s="114">
        <v>2020852500031</v>
      </c>
      <c r="C32" s="106"/>
      <c r="D32" s="106"/>
      <c r="E32" s="106"/>
      <c r="F32" s="106"/>
      <c r="G32" s="106"/>
      <c r="H32" s="106"/>
      <c r="I32" s="106">
        <f t="shared" si="0"/>
        <v>0</v>
      </c>
      <c r="J32" s="52"/>
    </row>
    <row r="33" spans="1:11" s="49" customFormat="1" ht="26.25" thickBot="1" x14ac:dyDescent="0.25">
      <c r="A33" s="52" t="s">
        <v>146</v>
      </c>
      <c r="B33" s="114">
        <v>2020852500032</v>
      </c>
      <c r="C33" s="106"/>
      <c r="D33" s="106">
        <f>+SGBS!M78</f>
        <v>41300000</v>
      </c>
      <c r="E33" s="106">
        <f>+SGBS!N78</f>
        <v>63000000</v>
      </c>
      <c r="F33" s="106"/>
      <c r="G33" s="106"/>
      <c r="H33" s="106"/>
      <c r="I33" s="106">
        <f t="shared" si="0"/>
        <v>104300000</v>
      </c>
      <c r="J33" s="52" t="s">
        <v>910</v>
      </c>
      <c r="K33" s="49" t="s">
        <v>789</v>
      </c>
    </row>
    <row r="34" spans="1:11" s="49" customFormat="1" ht="13.5" thickBot="1" x14ac:dyDescent="0.25">
      <c r="A34" s="52" t="s">
        <v>147</v>
      </c>
      <c r="B34" s="114">
        <v>2020852500033</v>
      </c>
      <c r="C34" s="106"/>
      <c r="D34" s="106"/>
      <c r="E34" s="106"/>
      <c r="F34" s="106">
        <f>+SAGYMA!O53</f>
        <v>70000000</v>
      </c>
      <c r="G34" s="106"/>
      <c r="H34" s="106"/>
      <c r="I34" s="106">
        <f t="shared" si="0"/>
        <v>70000000</v>
      </c>
      <c r="J34" s="52" t="s">
        <v>322</v>
      </c>
      <c r="K34" s="49" t="s">
        <v>789</v>
      </c>
    </row>
    <row r="35" spans="1:11" s="49" customFormat="1" ht="26.25" thickBot="1" x14ac:dyDescent="0.25">
      <c r="A35" s="52" t="s">
        <v>148</v>
      </c>
      <c r="B35" s="114">
        <v>2020852500034</v>
      </c>
      <c r="C35" s="106">
        <f>+SSM!L14+SSM!L16+SSM!L18+SSM!L21+SSM!L23+SSM!L25+SSM!L27+SSM!L29+SSM!L30+SSM!L32+SSM!L34+SSM!L36+SSM!L37+SSM!L38+SSM!L40+SSM!L41+SSM!L43+SSM!L45+SSM!L46+SSM!L48+SSM!L50+SSM!L52+SSM!L54+SSM!L56+SSM!L58</f>
        <v>750348834.47000003</v>
      </c>
      <c r="D35" s="106"/>
      <c r="E35" s="106"/>
      <c r="F35" s="106"/>
      <c r="G35" s="106"/>
      <c r="H35" s="106"/>
      <c r="I35" s="106">
        <f t="shared" si="0"/>
        <v>750348834.47000003</v>
      </c>
      <c r="J35" s="52" t="s">
        <v>786</v>
      </c>
    </row>
    <row r="36" spans="1:11" s="49" customFormat="1" ht="26.25" thickBot="1" x14ac:dyDescent="0.25">
      <c r="A36" s="52" t="s">
        <v>108</v>
      </c>
      <c r="B36" s="114">
        <v>2020852500035</v>
      </c>
      <c r="C36" s="106"/>
      <c r="D36" s="106"/>
      <c r="E36" s="106"/>
      <c r="F36" s="106">
        <f>+OAP!O12</f>
        <v>100000000</v>
      </c>
      <c r="G36" s="106"/>
      <c r="H36" s="106"/>
      <c r="I36" s="106">
        <f t="shared" si="0"/>
        <v>100000000</v>
      </c>
      <c r="J36" s="52" t="s">
        <v>157</v>
      </c>
      <c r="K36" s="49" t="s">
        <v>789</v>
      </c>
    </row>
    <row r="37" spans="1:11" s="49" customFormat="1" ht="26.25" thickBot="1" x14ac:dyDescent="0.25">
      <c r="A37" s="52" t="s">
        <v>106</v>
      </c>
      <c r="B37" s="114">
        <v>2020852500036</v>
      </c>
      <c r="C37" s="106"/>
      <c r="D37" s="106"/>
      <c r="E37" s="106"/>
      <c r="F37" s="106">
        <f>+OAP!O42</f>
        <v>18000000</v>
      </c>
      <c r="G37" s="106"/>
      <c r="H37" s="106"/>
      <c r="I37" s="106">
        <f t="shared" si="0"/>
        <v>18000000</v>
      </c>
      <c r="J37" s="52" t="s">
        <v>157</v>
      </c>
      <c r="K37" s="49" t="s">
        <v>789</v>
      </c>
    </row>
    <row r="38" spans="1:11" s="49" customFormat="1" ht="26.25" thickBot="1" x14ac:dyDescent="0.25">
      <c r="A38" s="52" t="s">
        <v>149</v>
      </c>
      <c r="B38" s="114">
        <v>2020852500037</v>
      </c>
      <c r="C38" s="106"/>
      <c r="D38" s="106"/>
      <c r="E38" s="106"/>
      <c r="F38" s="106">
        <f>+SAGYMA!O29</f>
        <v>25000000</v>
      </c>
      <c r="G38" s="106"/>
      <c r="H38" s="106"/>
      <c r="I38" s="106">
        <f t="shared" si="0"/>
        <v>25000000</v>
      </c>
      <c r="J38" s="52" t="s">
        <v>322</v>
      </c>
      <c r="K38" s="49" t="s">
        <v>789</v>
      </c>
    </row>
    <row r="39" spans="1:11" s="49" customFormat="1" ht="13.5" thickBot="1" x14ac:dyDescent="0.25">
      <c r="A39" s="52" t="s">
        <v>150</v>
      </c>
      <c r="B39" s="114">
        <v>2020852500038</v>
      </c>
      <c r="C39" s="106"/>
      <c r="D39" s="106"/>
      <c r="E39" s="106"/>
      <c r="F39" s="106"/>
      <c r="G39" s="106"/>
      <c r="H39" s="106"/>
      <c r="I39" s="106">
        <f t="shared" si="0"/>
        <v>0</v>
      </c>
      <c r="J39" s="52"/>
    </row>
    <row r="40" spans="1:11" s="49" customFormat="1" ht="26.25" thickBot="1" x14ac:dyDescent="0.25">
      <c r="A40" s="52" t="s">
        <v>151</v>
      </c>
      <c r="B40" s="114">
        <v>2020852500039</v>
      </c>
      <c r="C40" s="106"/>
      <c r="D40" s="106"/>
      <c r="E40" s="106"/>
      <c r="F40" s="106"/>
      <c r="G40" s="106"/>
      <c r="H40" s="106"/>
      <c r="I40" s="106">
        <f t="shared" si="0"/>
        <v>0</v>
      </c>
      <c r="J40" s="52"/>
    </row>
    <row r="41" spans="1:11" s="23" customFormat="1" ht="13.5" thickBot="1" x14ac:dyDescent="0.25">
      <c r="A41" s="248" t="s">
        <v>0</v>
      </c>
      <c r="B41" s="249"/>
      <c r="C41" s="51">
        <f>SUM(C2:C40)</f>
        <v>18504027172.43</v>
      </c>
      <c r="D41" s="51">
        <f t="shared" ref="D41:H41" si="1">SUM(D2:D40)</f>
        <v>1049675524.5400001</v>
      </c>
      <c r="E41" s="51">
        <f t="shared" si="1"/>
        <v>382070327</v>
      </c>
      <c r="F41" s="51">
        <f t="shared" si="1"/>
        <v>6567858751.0200005</v>
      </c>
      <c r="G41" s="51">
        <f t="shared" si="1"/>
        <v>12947070.449999999</v>
      </c>
      <c r="H41" s="51">
        <f t="shared" si="1"/>
        <v>64787782821.989998</v>
      </c>
      <c r="I41" s="51">
        <f>SUM(I2:I40)</f>
        <v>91304361667.429993</v>
      </c>
      <c r="J41" s="52"/>
    </row>
    <row r="43" spans="1:11" x14ac:dyDescent="0.2">
      <c r="J43" s="122"/>
      <c r="K43" s="123"/>
    </row>
    <row r="46" spans="1:11" x14ac:dyDescent="0.2">
      <c r="A46" s="23" t="s">
        <v>797</v>
      </c>
      <c r="B46" s="23"/>
      <c r="C46" s="120"/>
      <c r="D46" s="120"/>
      <c r="E46" s="120"/>
      <c r="F46" s="120"/>
      <c r="G46" s="120"/>
      <c r="H46" s="120"/>
      <c r="I46" s="120" t="s">
        <v>798</v>
      </c>
    </row>
    <row r="47" spans="1:11" x14ac:dyDescent="0.2">
      <c r="A47" s="49" t="s">
        <v>157</v>
      </c>
      <c r="I47" s="250">
        <f>+OAP!S44</f>
        <v>118000000</v>
      </c>
    </row>
    <row r="48" spans="1:11" x14ac:dyDescent="0.2">
      <c r="A48" s="49" t="s">
        <v>322</v>
      </c>
      <c r="I48" s="250">
        <f>+SAGYMA!S92</f>
        <v>369068179.99000001</v>
      </c>
      <c r="J48" s="122"/>
      <c r="K48" s="168"/>
    </row>
    <row r="49" spans="1:11" x14ac:dyDescent="0.2">
      <c r="A49" s="49" t="s">
        <v>793</v>
      </c>
      <c r="I49" s="250">
        <f>+SGBS!S109</f>
        <v>7596565321.2600002</v>
      </c>
      <c r="J49" s="122"/>
      <c r="K49" s="168"/>
    </row>
    <row r="50" spans="1:11" x14ac:dyDescent="0.2">
      <c r="A50" s="49" t="s">
        <v>794</v>
      </c>
      <c r="D50" s="113"/>
      <c r="I50" s="250">
        <f>+SGG!S111</f>
        <v>2404444207.1500001</v>
      </c>
      <c r="J50" s="122"/>
      <c r="K50" s="168"/>
    </row>
    <row r="51" spans="1:11" x14ac:dyDescent="0.2">
      <c r="A51" s="49" t="s">
        <v>795</v>
      </c>
      <c r="I51" s="250">
        <f>+SIOP!S71</f>
        <v>50903239175.5</v>
      </c>
      <c r="J51" s="122"/>
      <c r="K51" s="168"/>
    </row>
    <row r="52" spans="1:11" x14ac:dyDescent="0.2">
      <c r="A52" s="49" t="s">
        <v>796</v>
      </c>
      <c r="I52" s="250">
        <f>+SSM!S64</f>
        <v>29913044783.530003</v>
      </c>
      <c r="J52" s="171"/>
      <c r="K52" s="123"/>
    </row>
    <row r="53" spans="1:11" x14ac:dyDescent="0.2">
      <c r="A53" s="23" t="s">
        <v>0</v>
      </c>
      <c r="B53" s="23"/>
      <c r="C53" s="120"/>
      <c r="D53" s="120"/>
      <c r="E53" s="121"/>
      <c r="F53" s="121"/>
      <c r="G53" s="120"/>
      <c r="H53" s="120"/>
      <c r="I53" s="120">
        <f>SUM(I47:I52)</f>
        <v>91304361667.430008</v>
      </c>
      <c r="J53" s="122"/>
    </row>
    <row r="55" spans="1:11" x14ac:dyDescent="0.2">
      <c r="A55" s="49" t="s">
        <v>902</v>
      </c>
      <c r="I55" s="50">
        <v>91295018304.429993</v>
      </c>
      <c r="J55" s="124">
        <f>+I53-I55</f>
        <v>9343363.0000152588</v>
      </c>
      <c r="K55" s="49"/>
    </row>
    <row r="56" spans="1:11" x14ac:dyDescent="0.2">
      <c r="J56" s="124"/>
      <c r="K56" s="49"/>
    </row>
  </sheetData>
  <autoFilter ref="A1:J41"/>
  <mergeCells count="1">
    <mergeCell ref="A41:B4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20 de Enero de 2021</Fecha>
    <Clasificaci_x00f3_n xmlns="2985bb4b-4701-49be-b6af-cb425f14ffe8">Plan Estratégico Institucional</Clasificaci_x00f3_n>
    <Descripci_x00f3_n xmlns="2985bb4b-4701-49be-b6af-cb425f14ffe8">POAI 2021 </Descripci_x00f3_n>
    <PLAN_x0020_BASICO_x0020_DE_x0020_ORDENAMIENTO_x0020_TERRITORIAL xmlns="2e621e4f-89e6-46b1-8b21-42e6895f91f7"/>
    <A_x00f1_o xmlns="2c4c7cdd-dbad-4375-b2d4-90bcf03ae34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CCFC9CCFCC4A4DBD5EFC826FD3BB5C" ma:contentTypeVersion="5" ma:contentTypeDescription="Crear nuevo documento." ma:contentTypeScope="" ma:versionID="eef1e054a66bf81597b11302df37edb7">
  <xsd:schema xmlns:xsd="http://www.w3.org/2001/XMLSchema" xmlns:xs="http://www.w3.org/2001/XMLSchema" xmlns:p="http://schemas.microsoft.com/office/2006/metadata/properties" xmlns:ns2="2985bb4b-4701-49be-b6af-cb425f14ffe8" xmlns:ns3="2e621e4f-89e6-46b1-8b21-42e6895f91f7" xmlns:ns4="2c4c7cdd-dbad-4375-b2d4-90bcf03ae34b" targetNamespace="http://schemas.microsoft.com/office/2006/metadata/properties" ma:root="true" ma:fieldsID="dc09e6701bb9f5be700e566734ebfb3a" ns2:_="" ns3:_="" ns4:_="">
    <xsd:import namespace="2985bb4b-4701-49be-b6af-cb425f14ffe8"/>
    <xsd:import namespace="2e621e4f-89e6-46b1-8b21-42e6895f91f7"/>
    <xsd:import namespace="2c4c7cdd-dbad-4375-b2d4-90bcf03ae34b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PLAN_x0020_BASICO_x0020_DE_x0020_ORDENAMIENTO_x0020_TERRITORIAL"/>
                <xsd:element ref="ns4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Estratégico Institucional"/>
          <xsd:enumeration value="Plan Anual de Adquisiciones"/>
          <xsd:enumeration value="Seguimiento a Planes"/>
          <xsd:enumeration value="Plan de Desarrollo Municip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21e4f-89e6-46b1-8b21-42e6895f91f7" elementFormDefault="qualified">
    <xsd:import namespace="http://schemas.microsoft.com/office/2006/documentManagement/types"/>
    <xsd:import namespace="http://schemas.microsoft.com/office/infopath/2007/PartnerControls"/>
    <xsd:element name="PLAN_x0020_BASICO_x0020_DE_x0020_ORDENAMIENTO_x0020_TERRITORIAL" ma:index="11" ma:displayName="PLAN BASICO DE ORDENAMIENTO TERRITORIAL" ma:internalName="PLAN_x0020_BASICO_x0020_DE_x0020_ORDENAMIENTO_x0020_TERRITORIA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4c7cdd-dbad-4375-b2d4-90bcf03ae34b" elementFormDefault="qualified">
    <xsd:import namespace="http://schemas.microsoft.com/office/2006/documentManagement/types"/>
    <xsd:import namespace="http://schemas.microsoft.com/office/infopath/2007/PartnerControls"/>
    <xsd:element name="A_x00f1_o" ma:index="12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827E7BF-22D5-4200-B149-E296AE085067}"/>
</file>

<file path=customXml/itemProps2.xml><?xml version="1.0" encoding="utf-8"?>
<ds:datastoreItem xmlns:ds="http://schemas.openxmlformats.org/officeDocument/2006/customXml" ds:itemID="{1AB39D84-7E58-4DF0-B16C-165DBFF24679}"/>
</file>

<file path=customXml/itemProps3.xml><?xml version="1.0" encoding="utf-8"?>
<ds:datastoreItem xmlns:ds="http://schemas.openxmlformats.org/officeDocument/2006/customXml" ds:itemID="{064B0E56-F85C-4601-9E82-FC90BBD12CD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2</vt:i4>
      </vt:variant>
    </vt:vector>
  </HeadingPairs>
  <TitlesOfParts>
    <vt:vector size="9" baseType="lpstr">
      <vt:lpstr>OAP</vt:lpstr>
      <vt:lpstr>SAGYMA</vt:lpstr>
      <vt:lpstr>SGBS</vt:lpstr>
      <vt:lpstr>SGG</vt:lpstr>
      <vt:lpstr>SIOP</vt:lpstr>
      <vt:lpstr>SSM</vt:lpstr>
      <vt:lpstr>Resumen</vt:lpstr>
      <vt:lpstr>OAP!Área_de_impresión</vt:lpstr>
      <vt:lpstr>OAP!Títulos_a_imprimir</vt:lpstr>
    </vt:vector>
  </TitlesOfParts>
  <Company>Argente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POAI 2021 </dc:title>
  <dc:creator>USUARIO</dc:creator>
  <cp:lastModifiedBy>Jose Perez</cp:lastModifiedBy>
  <cp:lastPrinted>2018-10-31T16:32:01Z</cp:lastPrinted>
  <dcterms:created xsi:type="dcterms:W3CDTF">2008-03-05T13:26:44Z</dcterms:created>
  <dcterms:modified xsi:type="dcterms:W3CDTF">2021-04-26T19:26:52Z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0x01010057CCFC9CCFCC4A4DBD5EFC826FD3BB5C</vt:lpwstr>
  </property>
</Properties>
</file>